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drawings/drawing3.xml" ContentType="application/vnd.openxmlformats-officedocument.drawing+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drawings/drawing4.xml" ContentType="application/vnd.openxmlformats-officedocument.drawing+xml"/>
  <Override PartName="/xl/charts/chart7.xml" ContentType="application/vnd.openxmlformats-officedocument.drawingml.chart+xml"/>
  <Override PartName="/xl/charts/chart8.xml" ContentType="application/vnd.openxmlformats-officedocument.drawingml.chart+xml"/>
  <Override PartName="/xl/drawings/drawing5.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drawings/drawing6.xml" ContentType="application/vnd.openxmlformats-officedocument.drawing+xml"/>
  <Override PartName="/xl/charts/chart11.xml" ContentType="application/vnd.openxmlformats-officedocument.drawingml.chart+xml"/>
  <Override PartName="/xl/charts/chart12.xml" ContentType="application/vnd.openxmlformats-officedocument.drawingml.chart+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showInkAnnotation="0" defaultThemeVersion="124226"/>
  <bookViews>
    <workbookView xWindow="-36" yWindow="5460" windowWidth="19260" windowHeight="6288"/>
  </bookViews>
  <sheets>
    <sheet name="Data Entry Sheet" sheetId="1" r:id="rId1"/>
    <sheet name="TEPG &amp; OPG by method" sheetId="6" r:id="rId2"/>
    <sheet name="TEPG &amp; OPG Analysis" sheetId="3" r:id="rId3"/>
    <sheet name="Total Planned Giving by method" sheetId="7" r:id="rId4"/>
    <sheet name="Total Planned Giving Analysis" sheetId="4" r:id="rId5"/>
    <sheet name="Total Planned - Small church" sheetId="5" r:id="rId6"/>
    <sheet name="Analysis Ranges" sheetId="2" r:id="rId7"/>
    <sheet name="Working Tables" sheetId="9" r:id="rId8"/>
  </sheets>
  <definedNames>
    <definedName name="_xlnm._FilterDatabase" localSheetId="0" hidden="1">'Data Entry Sheet'!$A$8:$BE$114</definedName>
  </definedNames>
  <calcPr calcId="145621" calcOnSave="0"/>
</workbook>
</file>

<file path=xl/calcChain.xml><?xml version="1.0" encoding="utf-8"?>
<calcChain xmlns="http://schemas.openxmlformats.org/spreadsheetml/2006/main">
  <c r="M298" i="1" l="1"/>
  <c r="L298" i="1"/>
  <c r="K298" i="1"/>
  <c r="J298" i="1"/>
  <c r="I298" i="1"/>
  <c r="H298" i="1"/>
  <c r="G298" i="1"/>
  <c r="F298" i="1"/>
  <c r="E298" i="1"/>
  <c r="D298" i="1"/>
  <c r="M297" i="1"/>
  <c r="L297" i="1"/>
  <c r="K297" i="1"/>
  <c r="J297" i="1"/>
  <c r="I297" i="1"/>
  <c r="H297" i="1"/>
  <c r="G297" i="1"/>
  <c r="F297" i="1"/>
  <c r="E297" i="1"/>
  <c r="D297" i="1"/>
  <c r="M296" i="1"/>
  <c r="L296" i="1"/>
  <c r="K296" i="1"/>
  <c r="J296" i="1"/>
  <c r="I296" i="1"/>
  <c r="H296" i="1"/>
  <c r="G296" i="1"/>
  <c r="F296" i="1"/>
  <c r="E296" i="1"/>
  <c r="D296" i="1"/>
  <c r="M295" i="1"/>
  <c r="L295" i="1"/>
  <c r="K295" i="1"/>
  <c r="J295" i="1"/>
  <c r="I295" i="1"/>
  <c r="H295" i="1"/>
  <c r="G295" i="1"/>
  <c r="F295" i="1"/>
  <c r="E295" i="1"/>
  <c r="D295" i="1"/>
  <c r="M294" i="1"/>
  <c r="L294" i="1"/>
  <c r="K294" i="1"/>
  <c r="J294" i="1"/>
  <c r="I294" i="1"/>
  <c r="H294" i="1"/>
  <c r="G294" i="1"/>
  <c r="F294" i="1"/>
  <c r="E294" i="1"/>
  <c r="D294" i="1"/>
  <c r="M293" i="1"/>
  <c r="L293" i="1"/>
  <c r="K293" i="1"/>
  <c r="J293" i="1"/>
  <c r="I293" i="1"/>
  <c r="H293" i="1"/>
  <c r="G293" i="1"/>
  <c r="F293" i="1"/>
  <c r="E293" i="1"/>
  <c r="D293" i="1"/>
  <c r="M292" i="1"/>
  <c r="L292" i="1"/>
  <c r="K292" i="1"/>
  <c r="J292" i="1"/>
  <c r="I292" i="1"/>
  <c r="H292" i="1"/>
  <c r="G292" i="1"/>
  <c r="F292" i="1"/>
  <c r="E292" i="1"/>
  <c r="D292" i="1"/>
  <c r="M291" i="1"/>
  <c r="L291" i="1"/>
  <c r="K291" i="1"/>
  <c r="J291" i="1"/>
  <c r="I291" i="1"/>
  <c r="H291" i="1"/>
  <c r="G291" i="1"/>
  <c r="F291" i="1"/>
  <c r="E291" i="1"/>
  <c r="D291" i="1"/>
  <c r="M290" i="1"/>
  <c r="L290" i="1"/>
  <c r="K290" i="1"/>
  <c r="J290" i="1"/>
  <c r="I290" i="1"/>
  <c r="H290" i="1"/>
  <c r="G290" i="1"/>
  <c r="F290" i="1"/>
  <c r="E290" i="1"/>
  <c r="D290" i="1"/>
  <c r="M289" i="1"/>
  <c r="L289" i="1"/>
  <c r="K289" i="1"/>
  <c r="J289" i="1"/>
  <c r="I289" i="1"/>
  <c r="H289" i="1"/>
  <c r="G289" i="1"/>
  <c r="F289" i="1"/>
  <c r="E289" i="1"/>
  <c r="D289" i="1"/>
  <c r="M288" i="1"/>
  <c r="L288" i="1"/>
  <c r="K288" i="1"/>
  <c r="J288" i="1"/>
  <c r="I288" i="1"/>
  <c r="H288" i="1"/>
  <c r="G288" i="1"/>
  <c r="F288" i="1"/>
  <c r="E288" i="1"/>
  <c r="D288" i="1"/>
  <c r="M287" i="1"/>
  <c r="L287" i="1"/>
  <c r="K287" i="1"/>
  <c r="J287" i="1"/>
  <c r="I287" i="1"/>
  <c r="H287" i="1"/>
  <c r="G287" i="1"/>
  <c r="F287" i="1"/>
  <c r="E287" i="1"/>
  <c r="D287" i="1"/>
  <c r="M286" i="1"/>
  <c r="L286" i="1"/>
  <c r="K286" i="1"/>
  <c r="J286" i="1"/>
  <c r="I286" i="1"/>
  <c r="H286" i="1"/>
  <c r="G286" i="1"/>
  <c r="F286" i="1"/>
  <c r="E286" i="1"/>
  <c r="D286" i="1"/>
  <c r="M285" i="1"/>
  <c r="L285" i="1"/>
  <c r="K285" i="1"/>
  <c r="J285" i="1"/>
  <c r="I285" i="1"/>
  <c r="H285" i="1"/>
  <c r="G285" i="1"/>
  <c r="F285" i="1"/>
  <c r="E285" i="1"/>
  <c r="D285" i="1"/>
  <c r="M284" i="1"/>
  <c r="L284" i="1"/>
  <c r="K284" i="1"/>
  <c r="J284" i="1"/>
  <c r="I284" i="1"/>
  <c r="H284" i="1"/>
  <c r="G284" i="1"/>
  <c r="F284" i="1"/>
  <c r="E284" i="1"/>
  <c r="D284" i="1"/>
  <c r="M283" i="1"/>
  <c r="L283" i="1"/>
  <c r="K283" i="1"/>
  <c r="J283" i="1"/>
  <c r="I283" i="1"/>
  <c r="H283" i="1"/>
  <c r="G283" i="1"/>
  <c r="F283" i="1"/>
  <c r="E283" i="1"/>
  <c r="D283" i="1"/>
  <c r="M282" i="1"/>
  <c r="L282" i="1"/>
  <c r="K282" i="1"/>
  <c r="J282" i="1"/>
  <c r="I282" i="1"/>
  <c r="H282" i="1"/>
  <c r="G282" i="1"/>
  <c r="F282" i="1"/>
  <c r="E282" i="1"/>
  <c r="D282" i="1"/>
  <c r="M281" i="1"/>
  <c r="L281" i="1"/>
  <c r="K281" i="1"/>
  <c r="J281" i="1"/>
  <c r="I281" i="1"/>
  <c r="H281" i="1"/>
  <c r="G281" i="1"/>
  <c r="F281" i="1"/>
  <c r="E281" i="1"/>
  <c r="D281" i="1"/>
  <c r="M280" i="1"/>
  <c r="L280" i="1"/>
  <c r="K280" i="1"/>
  <c r="J280" i="1"/>
  <c r="I280" i="1"/>
  <c r="H280" i="1"/>
  <c r="G280" i="1"/>
  <c r="F280" i="1"/>
  <c r="E280" i="1"/>
  <c r="D280" i="1"/>
  <c r="M279" i="1"/>
  <c r="L279" i="1"/>
  <c r="K279" i="1"/>
  <c r="J279" i="1"/>
  <c r="I279" i="1"/>
  <c r="H279" i="1"/>
  <c r="G279" i="1"/>
  <c r="F279" i="1"/>
  <c r="E279" i="1"/>
  <c r="D279" i="1"/>
  <c r="M278" i="1"/>
  <c r="L278" i="1"/>
  <c r="K278" i="1"/>
  <c r="J278" i="1"/>
  <c r="I278" i="1"/>
  <c r="H278" i="1"/>
  <c r="G278" i="1"/>
  <c r="F278" i="1"/>
  <c r="E278" i="1"/>
  <c r="D278" i="1"/>
  <c r="M277" i="1"/>
  <c r="L277" i="1"/>
  <c r="K277" i="1"/>
  <c r="J277" i="1"/>
  <c r="I277" i="1"/>
  <c r="H277" i="1"/>
  <c r="G277" i="1"/>
  <c r="F277" i="1"/>
  <c r="E277" i="1"/>
  <c r="D277" i="1"/>
  <c r="M276" i="1"/>
  <c r="L276" i="1"/>
  <c r="K276" i="1"/>
  <c r="J276" i="1"/>
  <c r="I276" i="1"/>
  <c r="H276" i="1"/>
  <c r="G276" i="1"/>
  <c r="F276" i="1"/>
  <c r="E276" i="1"/>
  <c r="D276" i="1"/>
  <c r="M275" i="1"/>
  <c r="L275" i="1"/>
  <c r="K275" i="1"/>
  <c r="J275" i="1"/>
  <c r="I275" i="1"/>
  <c r="H275" i="1"/>
  <c r="G275" i="1"/>
  <c r="F275" i="1"/>
  <c r="E275" i="1"/>
  <c r="D275" i="1"/>
  <c r="M274" i="1"/>
  <c r="L274" i="1"/>
  <c r="K274" i="1"/>
  <c r="J274" i="1"/>
  <c r="I274" i="1"/>
  <c r="H274" i="1"/>
  <c r="G274" i="1"/>
  <c r="F274" i="1"/>
  <c r="E274" i="1"/>
  <c r="D274" i="1"/>
  <c r="M273" i="1"/>
  <c r="L273" i="1"/>
  <c r="K273" i="1"/>
  <c r="J273" i="1"/>
  <c r="I273" i="1"/>
  <c r="H273" i="1"/>
  <c r="G273" i="1"/>
  <c r="F273" i="1"/>
  <c r="E273" i="1"/>
  <c r="D273" i="1"/>
  <c r="M272" i="1"/>
  <c r="L272" i="1"/>
  <c r="K272" i="1"/>
  <c r="J272" i="1"/>
  <c r="I272" i="1"/>
  <c r="H272" i="1"/>
  <c r="G272" i="1"/>
  <c r="F272" i="1"/>
  <c r="E272" i="1"/>
  <c r="D272" i="1"/>
  <c r="M271" i="1"/>
  <c r="L271" i="1"/>
  <c r="K271" i="1"/>
  <c r="J271" i="1"/>
  <c r="I271" i="1"/>
  <c r="H271" i="1"/>
  <c r="G271" i="1"/>
  <c r="F271" i="1"/>
  <c r="E271" i="1"/>
  <c r="D271" i="1"/>
  <c r="M270" i="1"/>
  <c r="L270" i="1"/>
  <c r="K270" i="1"/>
  <c r="J270" i="1"/>
  <c r="I270" i="1"/>
  <c r="H270" i="1"/>
  <c r="G270" i="1"/>
  <c r="F270" i="1"/>
  <c r="E270" i="1"/>
  <c r="D270" i="1"/>
  <c r="M269" i="1"/>
  <c r="L269" i="1"/>
  <c r="K269" i="1"/>
  <c r="J269" i="1"/>
  <c r="I269" i="1"/>
  <c r="H269" i="1"/>
  <c r="G269" i="1"/>
  <c r="F269" i="1"/>
  <c r="E269" i="1"/>
  <c r="D269" i="1"/>
  <c r="M268" i="1"/>
  <c r="L268" i="1"/>
  <c r="K268" i="1"/>
  <c r="J268" i="1"/>
  <c r="I268" i="1"/>
  <c r="H268" i="1"/>
  <c r="G268" i="1"/>
  <c r="F268" i="1"/>
  <c r="E268" i="1"/>
  <c r="D268" i="1"/>
  <c r="M267" i="1"/>
  <c r="L267" i="1"/>
  <c r="K267" i="1"/>
  <c r="J267" i="1"/>
  <c r="I267" i="1"/>
  <c r="H267" i="1"/>
  <c r="G267" i="1"/>
  <c r="F267" i="1"/>
  <c r="E267" i="1"/>
  <c r="D267" i="1"/>
  <c r="M266" i="1"/>
  <c r="L266" i="1"/>
  <c r="K266" i="1"/>
  <c r="J266" i="1"/>
  <c r="I266" i="1"/>
  <c r="H266" i="1"/>
  <c r="G266" i="1"/>
  <c r="F266" i="1"/>
  <c r="E266" i="1"/>
  <c r="D266" i="1"/>
  <c r="M265" i="1"/>
  <c r="L265" i="1"/>
  <c r="K265" i="1"/>
  <c r="J265" i="1"/>
  <c r="I265" i="1"/>
  <c r="H265" i="1"/>
  <c r="G265" i="1"/>
  <c r="F265" i="1"/>
  <c r="E265" i="1"/>
  <c r="D265" i="1"/>
  <c r="M264" i="1"/>
  <c r="L264" i="1"/>
  <c r="K264" i="1"/>
  <c r="J264" i="1"/>
  <c r="I264" i="1"/>
  <c r="H264" i="1"/>
  <c r="G264" i="1"/>
  <c r="F264" i="1"/>
  <c r="E264" i="1"/>
  <c r="D264" i="1"/>
  <c r="M263" i="1"/>
  <c r="L263" i="1"/>
  <c r="K263" i="1"/>
  <c r="J263" i="1"/>
  <c r="I263" i="1"/>
  <c r="H263" i="1"/>
  <c r="G263" i="1"/>
  <c r="F263" i="1"/>
  <c r="E263" i="1"/>
  <c r="D263" i="1"/>
  <c r="M262" i="1"/>
  <c r="L262" i="1"/>
  <c r="K262" i="1"/>
  <c r="J262" i="1"/>
  <c r="I262" i="1"/>
  <c r="H262" i="1"/>
  <c r="G262" i="1"/>
  <c r="F262" i="1"/>
  <c r="E262" i="1"/>
  <c r="D262" i="1"/>
  <c r="M261" i="1"/>
  <c r="L261" i="1"/>
  <c r="K261" i="1"/>
  <c r="J261" i="1"/>
  <c r="I261" i="1"/>
  <c r="H261" i="1"/>
  <c r="G261" i="1"/>
  <c r="F261" i="1"/>
  <c r="E261" i="1"/>
  <c r="D261" i="1"/>
  <c r="M260" i="1"/>
  <c r="L260" i="1"/>
  <c r="K260" i="1"/>
  <c r="J260" i="1"/>
  <c r="I260" i="1"/>
  <c r="H260" i="1"/>
  <c r="G260" i="1"/>
  <c r="F260" i="1"/>
  <c r="E260" i="1"/>
  <c r="D260" i="1"/>
  <c r="M259" i="1"/>
  <c r="L259" i="1"/>
  <c r="K259" i="1"/>
  <c r="J259" i="1"/>
  <c r="I259" i="1"/>
  <c r="H259" i="1"/>
  <c r="G259" i="1"/>
  <c r="F259" i="1"/>
  <c r="E259" i="1"/>
  <c r="D259" i="1"/>
  <c r="M258" i="1"/>
  <c r="L258" i="1"/>
  <c r="K258" i="1"/>
  <c r="J258" i="1"/>
  <c r="I258" i="1"/>
  <c r="H258" i="1"/>
  <c r="G258" i="1"/>
  <c r="F258" i="1"/>
  <c r="E258" i="1"/>
  <c r="D258" i="1"/>
  <c r="M257" i="1"/>
  <c r="L257" i="1"/>
  <c r="K257" i="1"/>
  <c r="J257" i="1"/>
  <c r="I257" i="1"/>
  <c r="H257" i="1"/>
  <c r="G257" i="1"/>
  <c r="F257" i="1"/>
  <c r="E257" i="1"/>
  <c r="D257" i="1"/>
  <c r="M256" i="1"/>
  <c r="L256" i="1"/>
  <c r="K256" i="1"/>
  <c r="J256" i="1"/>
  <c r="I256" i="1"/>
  <c r="H256" i="1"/>
  <c r="G256" i="1"/>
  <c r="F256" i="1"/>
  <c r="E256" i="1"/>
  <c r="D256" i="1"/>
  <c r="M255" i="1"/>
  <c r="L255" i="1"/>
  <c r="K255" i="1"/>
  <c r="J255" i="1"/>
  <c r="I255" i="1"/>
  <c r="H255" i="1"/>
  <c r="G255" i="1"/>
  <c r="F255" i="1"/>
  <c r="E255" i="1"/>
  <c r="D255" i="1"/>
  <c r="M254" i="1"/>
  <c r="L254" i="1"/>
  <c r="K254" i="1"/>
  <c r="J254" i="1"/>
  <c r="I254" i="1"/>
  <c r="H254" i="1"/>
  <c r="G254" i="1"/>
  <c r="F254" i="1"/>
  <c r="E254" i="1"/>
  <c r="D254" i="1"/>
  <c r="M253" i="1"/>
  <c r="L253" i="1"/>
  <c r="K253" i="1"/>
  <c r="J253" i="1"/>
  <c r="I253" i="1"/>
  <c r="H253" i="1"/>
  <c r="G253" i="1"/>
  <c r="F253" i="1"/>
  <c r="E253" i="1"/>
  <c r="D253" i="1"/>
  <c r="M252" i="1"/>
  <c r="L252" i="1"/>
  <c r="K252" i="1"/>
  <c r="J252" i="1"/>
  <c r="I252" i="1"/>
  <c r="H252" i="1"/>
  <c r="G252" i="1"/>
  <c r="F252" i="1"/>
  <c r="E252" i="1"/>
  <c r="D252" i="1"/>
  <c r="M251" i="1"/>
  <c r="L251" i="1"/>
  <c r="K251" i="1"/>
  <c r="J251" i="1"/>
  <c r="I251" i="1"/>
  <c r="H251" i="1"/>
  <c r="G251" i="1"/>
  <c r="F251" i="1"/>
  <c r="E251" i="1"/>
  <c r="D251" i="1"/>
  <c r="M250" i="1"/>
  <c r="L250" i="1"/>
  <c r="K250" i="1"/>
  <c r="J250" i="1"/>
  <c r="I250" i="1"/>
  <c r="H250" i="1"/>
  <c r="G250" i="1"/>
  <c r="F250" i="1"/>
  <c r="E250" i="1"/>
  <c r="D250" i="1"/>
  <c r="M249" i="1"/>
  <c r="L249" i="1"/>
  <c r="K249" i="1"/>
  <c r="J249" i="1"/>
  <c r="I249" i="1"/>
  <c r="H249" i="1"/>
  <c r="G249" i="1"/>
  <c r="F249" i="1"/>
  <c r="E249" i="1"/>
  <c r="D249" i="1"/>
  <c r="M248" i="1"/>
  <c r="L248" i="1"/>
  <c r="K248" i="1"/>
  <c r="J248" i="1"/>
  <c r="I248" i="1"/>
  <c r="H248" i="1"/>
  <c r="G248" i="1"/>
  <c r="F248" i="1"/>
  <c r="E248" i="1"/>
  <c r="D248" i="1"/>
  <c r="M247" i="1"/>
  <c r="L247" i="1"/>
  <c r="K247" i="1"/>
  <c r="J247" i="1"/>
  <c r="I247" i="1"/>
  <c r="H247" i="1"/>
  <c r="G247" i="1"/>
  <c r="F247" i="1"/>
  <c r="E247" i="1"/>
  <c r="D247" i="1"/>
  <c r="M246" i="1"/>
  <c r="L246" i="1"/>
  <c r="K246" i="1"/>
  <c r="J246" i="1"/>
  <c r="I246" i="1"/>
  <c r="H246" i="1"/>
  <c r="G246" i="1"/>
  <c r="F246" i="1"/>
  <c r="E246" i="1"/>
  <c r="D246" i="1"/>
  <c r="M245" i="1"/>
  <c r="L245" i="1"/>
  <c r="K245" i="1"/>
  <c r="J245" i="1"/>
  <c r="I245" i="1"/>
  <c r="H245" i="1"/>
  <c r="G245" i="1"/>
  <c r="F245" i="1"/>
  <c r="E245" i="1"/>
  <c r="D245" i="1"/>
  <c r="M244" i="1"/>
  <c r="L244" i="1"/>
  <c r="K244" i="1"/>
  <c r="J244" i="1"/>
  <c r="I244" i="1"/>
  <c r="H244" i="1"/>
  <c r="G244" i="1"/>
  <c r="F244" i="1"/>
  <c r="E244" i="1"/>
  <c r="D244" i="1"/>
  <c r="M243" i="1"/>
  <c r="L243" i="1"/>
  <c r="K243" i="1"/>
  <c r="J243" i="1"/>
  <c r="I243" i="1"/>
  <c r="H243" i="1"/>
  <c r="G243" i="1"/>
  <c r="F243" i="1"/>
  <c r="E243" i="1"/>
  <c r="D243" i="1"/>
  <c r="M242" i="1"/>
  <c r="L242" i="1"/>
  <c r="K242" i="1"/>
  <c r="J242" i="1"/>
  <c r="I242" i="1"/>
  <c r="H242" i="1"/>
  <c r="G242" i="1"/>
  <c r="F242" i="1"/>
  <c r="E242" i="1"/>
  <c r="D242" i="1"/>
  <c r="M241" i="1"/>
  <c r="L241" i="1"/>
  <c r="K241" i="1"/>
  <c r="J241" i="1"/>
  <c r="I241" i="1"/>
  <c r="H241" i="1"/>
  <c r="G241" i="1"/>
  <c r="F241" i="1"/>
  <c r="E241" i="1"/>
  <c r="D241" i="1"/>
  <c r="M240" i="1"/>
  <c r="L240" i="1"/>
  <c r="K240" i="1"/>
  <c r="J240" i="1"/>
  <c r="I240" i="1"/>
  <c r="H240" i="1"/>
  <c r="G240" i="1"/>
  <c r="F240" i="1"/>
  <c r="E240" i="1"/>
  <c r="D240" i="1"/>
  <c r="M239" i="1"/>
  <c r="L239" i="1"/>
  <c r="K239" i="1"/>
  <c r="J239" i="1"/>
  <c r="I239" i="1"/>
  <c r="H239" i="1"/>
  <c r="G239" i="1"/>
  <c r="F239" i="1"/>
  <c r="E239" i="1"/>
  <c r="D239" i="1"/>
  <c r="M238" i="1"/>
  <c r="L238" i="1"/>
  <c r="K238" i="1"/>
  <c r="J238" i="1"/>
  <c r="I238" i="1"/>
  <c r="H238" i="1"/>
  <c r="G238" i="1"/>
  <c r="F238" i="1"/>
  <c r="E238" i="1"/>
  <c r="D238" i="1"/>
  <c r="M237" i="1"/>
  <c r="L237" i="1"/>
  <c r="K237" i="1"/>
  <c r="J237" i="1"/>
  <c r="I237" i="1"/>
  <c r="H237" i="1"/>
  <c r="G237" i="1"/>
  <c r="F237" i="1"/>
  <c r="E237" i="1"/>
  <c r="D237" i="1"/>
  <c r="M236" i="1"/>
  <c r="L236" i="1"/>
  <c r="K236" i="1"/>
  <c r="J236" i="1"/>
  <c r="I236" i="1"/>
  <c r="H236" i="1"/>
  <c r="G236" i="1"/>
  <c r="F236" i="1"/>
  <c r="E236" i="1"/>
  <c r="D236" i="1"/>
  <c r="M235" i="1"/>
  <c r="L235" i="1"/>
  <c r="K235" i="1"/>
  <c r="J235" i="1"/>
  <c r="I235" i="1"/>
  <c r="H235" i="1"/>
  <c r="G235" i="1"/>
  <c r="F235" i="1"/>
  <c r="E235" i="1"/>
  <c r="D235" i="1"/>
  <c r="M234" i="1"/>
  <c r="L234" i="1"/>
  <c r="K234" i="1"/>
  <c r="J234" i="1"/>
  <c r="I234" i="1"/>
  <c r="H234" i="1"/>
  <c r="G234" i="1"/>
  <c r="F234" i="1"/>
  <c r="E234" i="1"/>
  <c r="D234" i="1"/>
  <c r="M233" i="1"/>
  <c r="L233" i="1"/>
  <c r="K233" i="1"/>
  <c r="J233" i="1"/>
  <c r="I233" i="1"/>
  <c r="H233" i="1"/>
  <c r="G233" i="1"/>
  <c r="F233" i="1"/>
  <c r="E233" i="1"/>
  <c r="D233" i="1"/>
  <c r="M232" i="1"/>
  <c r="L232" i="1"/>
  <c r="K232" i="1"/>
  <c r="J232" i="1"/>
  <c r="I232" i="1"/>
  <c r="H232" i="1"/>
  <c r="G232" i="1"/>
  <c r="F232" i="1"/>
  <c r="E232" i="1"/>
  <c r="D232" i="1"/>
  <c r="M231" i="1"/>
  <c r="L231" i="1"/>
  <c r="K231" i="1"/>
  <c r="J231" i="1"/>
  <c r="I231" i="1"/>
  <c r="H231" i="1"/>
  <c r="G231" i="1"/>
  <c r="F231" i="1"/>
  <c r="E231" i="1"/>
  <c r="D231" i="1"/>
  <c r="M230" i="1"/>
  <c r="L230" i="1"/>
  <c r="K230" i="1"/>
  <c r="J230" i="1"/>
  <c r="I230" i="1"/>
  <c r="H230" i="1"/>
  <c r="G230" i="1"/>
  <c r="F230" i="1"/>
  <c r="E230" i="1"/>
  <c r="D230" i="1"/>
  <c r="M229" i="1"/>
  <c r="L229" i="1"/>
  <c r="K229" i="1"/>
  <c r="J229" i="1"/>
  <c r="I229" i="1"/>
  <c r="H229" i="1"/>
  <c r="G229" i="1"/>
  <c r="F229" i="1"/>
  <c r="E229" i="1"/>
  <c r="D229" i="1"/>
  <c r="M228" i="1"/>
  <c r="L228" i="1"/>
  <c r="K228" i="1"/>
  <c r="J228" i="1"/>
  <c r="I228" i="1"/>
  <c r="H228" i="1"/>
  <c r="G228" i="1"/>
  <c r="F228" i="1"/>
  <c r="E228" i="1"/>
  <c r="D228" i="1"/>
  <c r="M227" i="1"/>
  <c r="L227" i="1"/>
  <c r="K227" i="1"/>
  <c r="J227" i="1"/>
  <c r="I227" i="1"/>
  <c r="H227" i="1"/>
  <c r="G227" i="1"/>
  <c r="F227" i="1"/>
  <c r="E227" i="1"/>
  <c r="D227" i="1"/>
  <c r="M226" i="1"/>
  <c r="L226" i="1"/>
  <c r="K226" i="1"/>
  <c r="J226" i="1"/>
  <c r="I226" i="1"/>
  <c r="H226" i="1"/>
  <c r="G226" i="1"/>
  <c r="F226" i="1"/>
  <c r="E226" i="1"/>
  <c r="D226" i="1"/>
  <c r="M225" i="1"/>
  <c r="L225" i="1"/>
  <c r="K225" i="1"/>
  <c r="J225" i="1"/>
  <c r="I225" i="1"/>
  <c r="H225" i="1"/>
  <c r="G225" i="1"/>
  <c r="F225" i="1"/>
  <c r="E225" i="1"/>
  <c r="D225" i="1"/>
  <c r="M224" i="1"/>
  <c r="L224" i="1"/>
  <c r="K224" i="1"/>
  <c r="J224" i="1"/>
  <c r="I224" i="1"/>
  <c r="H224" i="1"/>
  <c r="G224" i="1"/>
  <c r="F224" i="1"/>
  <c r="E224" i="1"/>
  <c r="D224" i="1"/>
  <c r="M223" i="1"/>
  <c r="L223" i="1"/>
  <c r="K223" i="1"/>
  <c r="J223" i="1"/>
  <c r="I223" i="1"/>
  <c r="H223" i="1"/>
  <c r="G223" i="1"/>
  <c r="F223" i="1"/>
  <c r="E223" i="1"/>
  <c r="D223" i="1"/>
  <c r="M222" i="1"/>
  <c r="L222" i="1"/>
  <c r="K222" i="1"/>
  <c r="J222" i="1"/>
  <c r="I222" i="1"/>
  <c r="H222" i="1"/>
  <c r="G222" i="1"/>
  <c r="F222" i="1"/>
  <c r="E222" i="1"/>
  <c r="D222" i="1"/>
  <c r="M221" i="1"/>
  <c r="L221" i="1"/>
  <c r="K221" i="1"/>
  <c r="J221" i="1"/>
  <c r="I221" i="1"/>
  <c r="H221" i="1"/>
  <c r="G221" i="1"/>
  <c r="F221" i="1"/>
  <c r="E221" i="1"/>
  <c r="D221" i="1"/>
  <c r="M220" i="1"/>
  <c r="L220" i="1"/>
  <c r="K220" i="1"/>
  <c r="J220" i="1"/>
  <c r="I220" i="1"/>
  <c r="H220" i="1"/>
  <c r="G220" i="1"/>
  <c r="F220" i="1"/>
  <c r="E220" i="1"/>
  <c r="D220" i="1"/>
  <c r="M219" i="1"/>
  <c r="L219" i="1"/>
  <c r="K219" i="1"/>
  <c r="J219" i="1"/>
  <c r="I219" i="1"/>
  <c r="H219" i="1"/>
  <c r="G219" i="1"/>
  <c r="F219" i="1"/>
  <c r="E219" i="1"/>
  <c r="D219" i="1"/>
  <c r="M218" i="1"/>
  <c r="L218" i="1"/>
  <c r="K218" i="1"/>
  <c r="J218" i="1"/>
  <c r="I218" i="1"/>
  <c r="H218" i="1"/>
  <c r="G218" i="1"/>
  <c r="F218" i="1"/>
  <c r="E218" i="1"/>
  <c r="D218" i="1"/>
  <c r="M217" i="1"/>
  <c r="L217" i="1"/>
  <c r="K217" i="1"/>
  <c r="J217" i="1"/>
  <c r="I217" i="1"/>
  <c r="H217" i="1"/>
  <c r="G217" i="1"/>
  <c r="F217" i="1"/>
  <c r="E217" i="1"/>
  <c r="D217" i="1"/>
  <c r="M216" i="1"/>
  <c r="L216" i="1"/>
  <c r="K216" i="1"/>
  <c r="J216" i="1"/>
  <c r="I216" i="1"/>
  <c r="H216" i="1"/>
  <c r="G216" i="1"/>
  <c r="F216" i="1"/>
  <c r="E216" i="1"/>
  <c r="D216" i="1"/>
  <c r="M215" i="1"/>
  <c r="L215" i="1"/>
  <c r="K215" i="1"/>
  <c r="J215" i="1"/>
  <c r="I215" i="1"/>
  <c r="H215" i="1"/>
  <c r="G215" i="1"/>
  <c r="F215" i="1"/>
  <c r="E215" i="1"/>
  <c r="D215" i="1"/>
  <c r="M214" i="1"/>
  <c r="L214" i="1"/>
  <c r="K214" i="1"/>
  <c r="J214" i="1"/>
  <c r="I214" i="1"/>
  <c r="H214" i="1"/>
  <c r="G214" i="1"/>
  <c r="F214" i="1"/>
  <c r="E214" i="1"/>
  <c r="D214" i="1"/>
  <c r="M213" i="1"/>
  <c r="L213" i="1"/>
  <c r="K213" i="1"/>
  <c r="J213" i="1"/>
  <c r="I213" i="1"/>
  <c r="H213" i="1"/>
  <c r="G213" i="1"/>
  <c r="F213" i="1"/>
  <c r="E213" i="1"/>
  <c r="D213" i="1"/>
  <c r="M212" i="1"/>
  <c r="L212" i="1"/>
  <c r="K212" i="1"/>
  <c r="J212" i="1"/>
  <c r="I212" i="1"/>
  <c r="H212" i="1"/>
  <c r="G212" i="1"/>
  <c r="F212" i="1"/>
  <c r="E212" i="1"/>
  <c r="D212" i="1"/>
  <c r="M211" i="1"/>
  <c r="L211" i="1"/>
  <c r="K211" i="1"/>
  <c r="J211" i="1"/>
  <c r="I211" i="1"/>
  <c r="H211" i="1"/>
  <c r="G211" i="1"/>
  <c r="F211" i="1"/>
  <c r="E211" i="1"/>
  <c r="D211" i="1"/>
  <c r="M210" i="1"/>
  <c r="L210" i="1"/>
  <c r="K210" i="1"/>
  <c r="J210" i="1"/>
  <c r="I210" i="1"/>
  <c r="H210" i="1"/>
  <c r="G210" i="1"/>
  <c r="F210" i="1"/>
  <c r="E210" i="1"/>
  <c r="D210" i="1"/>
  <c r="M209" i="1"/>
  <c r="L209" i="1"/>
  <c r="K209" i="1"/>
  <c r="J209" i="1"/>
  <c r="I209" i="1"/>
  <c r="H209" i="1"/>
  <c r="G209" i="1"/>
  <c r="F209" i="1"/>
  <c r="E209" i="1"/>
  <c r="D209" i="1"/>
  <c r="M208" i="1"/>
  <c r="L208" i="1"/>
  <c r="K208" i="1"/>
  <c r="J208" i="1"/>
  <c r="I208" i="1"/>
  <c r="H208" i="1"/>
  <c r="G208" i="1"/>
  <c r="F208" i="1"/>
  <c r="E208" i="1"/>
  <c r="D208" i="1"/>
  <c r="M207" i="1"/>
  <c r="L207" i="1"/>
  <c r="K207" i="1"/>
  <c r="J207" i="1"/>
  <c r="I207" i="1"/>
  <c r="H207" i="1"/>
  <c r="G207" i="1"/>
  <c r="F207" i="1"/>
  <c r="E207" i="1"/>
  <c r="D207" i="1"/>
  <c r="M206" i="1"/>
  <c r="L206" i="1"/>
  <c r="K206" i="1"/>
  <c r="J206" i="1"/>
  <c r="I206" i="1"/>
  <c r="H206" i="1"/>
  <c r="G206" i="1"/>
  <c r="F206" i="1"/>
  <c r="E206" i="1"/>
  <c r="D206" i="1"/>
  <c r="M205" i="1"/>
  <c r="L205" i="1"/>
  <c r="K205" i="1"/>
  <c r="J205" i="1"/>
  <c r="I205" i="1"/>
  <c r="H205" i="1"/>
  <c r="G205" i="1"/>
  <c r="F205" i="1"/>
  <c r="E205" i="1"/>
  <c r="D205" i="1"/>
  <c r="M204" i="1"/>
  <c r="L204" i="1"/>
  <c r="K204" i="1"/>
  <c r="J204" i="1"/>
  <c r="I204" i="1"/>
  <c r="H204" i="1"/>
  <c r="G204" i="1"/>
  <c r="F204" i="1"/>
  <c r="E204" i="1"/>
  <c r="D204" i="1"/>
  <c r="M203" i="1"/>
  <c r="L203" i="1"/>
  <c r="K203" i="1"/>
  <c r="J203" i="1"/>
  <c r="I203" i="1"/>
  <c r="H203" i="1"/>
  <c r="G203" i="1"/>
  <c r="F203" i="1"/>
  <c r="E203" i="1"/>
  <c r="D203" i="1"/>
  <c r="M202" i="1"/>
  <c r="L202" i="1"/>
  <c r="K202" i="1"/>
  <c r="J202" i="1"/>
  <c r="I202" i="1"/>
  <c r="H202" i="1"/>
  <c r="G202" i="1"/>
  <c r="F202" i="1"/>
  <c r="E202" i="1"/>
  <c r="D202" i="1"/>
  <c r="M201" i="1"/>
  <c r="L201" i="1"/>
  <c r="K201" i="1"/>
  <c r="J201" i="1"/>
  <c r="I201" i="1"/>
  <c r="H201" i="1"/>
  <c r="G201" i="1"/>
  <c r="F201" i="1"/>
  <c r="E201" i="1"/>
  <c r="D201" i="1"/>
  <c r="M200" i="1"/>
  <c r="L200" i="1"/>
  <c r="K200" i="1"/>
  <c r="J200" i="1"/>
  <c r="I200" i="1"/>
  <c r="H200" i="1"/>
  <c r="G200" i="1"/>
  <c r="F200" i="1"/>
  <c r="E200" i="1"/>
  <c r="D200" i="1"/>
  <c r="M199" i="1"/>
  <c r="L199" i="1"/>
  <c r="K199" i="1"/>
  <c r="J199" i="1"/>
  <c r="I199" i="1"/>
  <c r="H199" i="1"/>
  <c r="G199" i="1"/>
  <c r="F199" i="1"/>
  <c r="E199" i="1"/>
  <c r="D199" i="1"/>
  <c r="M499" i="1"/>
  <c r="L499" i="1"/>
  <c r="K499" i="1"/>
  <c r="J499" i="1"/>
  <c r="I499" i="1"/>
  <c r="H499" i="1"/>
  <c r="G499" i="1"/>
  <c r="F499" i="1"/>
  <c r="E499" i="1"/>
  <c r="D499" i="1"/>
  <c r="M498" i="1"/>
  <c r="L498" i="1"/>
  <c r="K498" i="1"/>
  <c r="J498" i="1"/>
  <c r="I498" i="1"/>
  <c r="H498" i="1"/>
  <c r="G498" i="1"/>
  <c r="F498" i="1"/>
  <c r="E498" i="1"/>
  <c r="D498" i="1"/>
  <c r="M497" i="1"/>
  <c r="L497" i="1"/>
  <c r="K497" i="1"/>
  <c r="J497" i="1"/>
  <c r="I497" i="1"/>
  <c r="H497" i="1"/>
  <c r="G497" i="1"/>
  <c r="F497" i="1"/>
  <c r="E497" i="1"/>
  <c r="D497" i="1"/>
  <c r="M496" i="1"/>
  <c r="L496" i="1"/>
  <c r="K496" i="1"/>
  <c r="J496" i="1"/>
  <c r="I496" i="1"/>
  <c r="H496" i="1"/>
  <c r="G496" i="1"/>
  <c r="F496" i="1"/>
  <c r="E496" i="1"/>
  <c r="D496" i="1"/>
  <c r="M495" i="1"/>
  <c r="L495" i="1"/>
  <c r="K495" i="1"/>
  <c r="J495" i="1"/>
  <c r="I495" i="1"/>
  <c r="H495" i="1"/>
  <c r="G495" i="1"/>
  <c r="F495" i="1"/>
  <c r="E495" i="1"/>
  <c r="D495" i="1"/>
  <c r="M494" i="1"/>
  <c r="L494" i="1"/>
  <c r="K494" i="1"/>
  <c r="J494" i="1"/>
  <c r="I494" i="1"/>
  <c r="H494" i="1"/>
  <c r="G494" i="1"/>
  <c r="F494" i="1"/>
  <c r="E494" i="1"/>
  <c r="D494" i="1"/>
  <c r="M493" i="1"/>
  <c r="L493" i="1"/>
  <c r="K493" i="1"/>
  <c r="J493" i="1"/>
  <c r="I493" i="1"/>
  <c r="H493" i="1"/>
  <c r="G493" i="1"/>
  <c r="F493" i="1"/>
  <c r="E493" i="1"/>
  <c r="D493" i="1"/>
  <c r="M492" i="1"/>
  <c r="L492" i="1"/>
  <c r="K492" i="1"/>
  <c r="J492" i="1"/>
  <c r="I492" i="1"/>
  <c r="H492" i="1"/>
  <c r="G492" i="1"/>
  <c r="F492" i="1"/>
  <c r="E492" i="1"/>
  <c r="D492" i="1"/>
  <c r="M491" i="1"/>
  <c r="L491" i="1"/>
  <c r="K491" i="1"/>
  <c r="J491" i="1"/>
  <c r="I491" i="1"/>
  <c r="H491" i="1"/>
  <c r="G491" i="1"/>
  <c r="F491" i="1"/>
  <c r="E491" i="1"/>
  <c r="D491" i="1"/>
  <c r="M490" i="1"/>
  <c r="L490" i="1"/>
  <c r="K490" i="1"/>
  <c r="J490" i="1"/>
  <c r="I490" i="1"/>
  <c r="H490" i="1"/>
  <c r="G490" i="1"/>
  <c r="F490" i="1"/>
  <c r="E490" i="1"/>
  <c r="D490" i="1"/>
  <c r="M489" i="1"/>
  <c r="L489" i="1"/>
  <c r="K489" i="1"/>
  <c r="J489" i="1"/>
  <c r="I489" i="1"/>
  <c r="H489" i="1"/>
  <c r="G489" i="1"/>
  <c r="F489" i="1"/>
  <c r="E489" i="1"/>
  <c r="D489" i="1"/>
  <c r="M488" i="1"/>
  <c r="L488" i="1"/>
  <c r="K488" i="1"/>
  <c r="J488" i="1"/>
  <c r="I488" i="1"/>
  <c r="H488" i="1"/>
  <c r="G488" i="1"/>
  <c r="F488" i="1"/>
  <c r="E488" i="1"/>
  <c r="D488" i="1"/>
  <c r="M487" i="1"/>
  <c r="L487" i="1"/>
  <c r="K487" i="1"/>
  <c r="J487" i="1"/>
  <c r="I487" i="1"/>
  <c r="H487" i="1"/>
  <c r="G487" i="1"/>
  <c r="F487" i="1"/>
  <c r="E487" i="1"/>
  <c r="D487" i="1"/>
  <c r="M486" i="1"/>
  <c r="L486" i="1"/>
  <c r="K486" i="1"/>
  <c r="J486" i="1"/>
  <c r="I486" i="1"/>
  <c r="H486" i="1"/>
  <c r="G486" i="1"/>
  <c r="F486" i="1"/>
  <c r="E486" i="1"/>
  <c r="D486" i="1"/>
  <c r="M485" i="1"/>
  <c r="L485" i="1"/>
  <c r="K485" i="1"/>
  <c r="J485" i="1"/>
  <c r="I485" i="1"/>
  <c r="H485" i="1"/>
  <c r="G485" i="1"/>
  <c r="F485" i="1"/>
  <c r="E485" i="1"/>
  <c r="D485" i="1"/>
  <c r="M484" i="1"/>
  <c r="L484" i="1"/>
  <c r="K484" i="1"/>
  <c r="J484" i="1"/>
  <c r="I484" i="1"/>
  <c r="H484" i="1"/>
  <c r="G484" i="1"/>
  <c r="F484" i="1"/>
  <c r="E484" i="1"/>
  <c r="D484" i="1"/>
  <c r="M483" i="1"/>
  <c r="L483" i="1"/>
  <c r="K483" i="1"/>
  <c r="J483" i="1"/>
  <c r="I483" i="1"/>
  <c r="H483" i="1"/>
  <c r="G483" i="1"/>
  <c r="F483" i="1"/>
  <c r="E483" i="1"/>
  <c r="D483" i="1"/>
  <c r="M482" i="1"/>
  <c r="L482" i="1"/>
  <c r="K482" i="1"/>
  <c r="J482" i="1"/>
  <c r="I482" i="1"/>
  <c r="H482" i="1"/>
  <c r="G482" i="1"/>
  <c r="F482" i="1"/>
  <c r="E482" i="1"/>
  <c r="D482" i="1"/>
  <c r="M481" i="1"/>
  <c r="L481" i="1"/>
  <c r="K481" i="1"/>
  <c r="J481" i="1"/>
  <c r="I481" i="1"/>
  <c r="H481" i="1"/>
  <c r="G481" i="1"/>
  <c r="F481" i="1"/>
  <c r="E481" i="1"/>
  <c r="D481" i="1"/>
  <c r="M480" i="1"/>
  <c r="L480" i="1"/>
  <c r="K480" i="1"/>
  <c r="J480" i="1"/>
  <c r="I480" i="1"/>
  <c r="H480" i="1"/>
  <c r="G480" i="1"/>
  <c r="F480" i="1"/>
  <c r="E480" i="1"/>
  <c r="D480" i="1"/>
  <c r="M479" i="1"/>
  <c r="L479" i="1"/>
  <c r="K479" i="1"/>
  <c r="J479" i="1"/>
  <c r="I479" i="1"/>
  <c r="H479" i="1"/>
  <c r="G479" i="1"/>
  <c r="F479" i="1"/>
  <c r="E479" i="1"/>
  <c r="D479" i="1"/>
  <c r="M478" i="1"/>
  <c r="L478" i="1"/>
  <c r="K478" i="1"/>
  <c r="J478" i="1"/>
  <c r="I478" i="1"/>
  <c r="H478" i="1"/>
  <c r="G478" i="1"/>
  <c r="F478" i="1"/>
  <c r="E478" i="1"/>
  <c r="D478" i="1"/>
  <c r="M477" i="1"/>
  <c r="L477" i="1"/>
  <c r="K477" i="1"/>
  <c r="J477" i="1"/>
  <c r="I477" i="1"/>
  <c r="H477" i="1"/>
  <c r="G477" i="1"/>
  <c r="F477" i="1"/>
  <c r="E477" i="1"/>
  <c r="D477" i="1"/>
  <c r="M476" i="1"/>
  <c r="L476" i="1"/>
  <c r="K476" i="1"/>
  <c r="J476" i="1"/>
  <c r="I476" i="1"/>
  <c r="H476" i="1"/>
  <c r="G476" i="1"/>
  <c r="F476" i="1"/>
  <c r="E476" i="1"/>
  <c r="D476" i="1"/>
  <c r="M475" i="1"/>
  <c r="L475" i="1"/>
  <c r="K475" i="1"/>
  <c r="J475" i="1"/>
  <c r="I475" i="1"/>
  <c r="H475" i="1"/>
  <c r="G475" i="1"/>
  <c r="F475" i="1"/>
  <c r="E475" i="1"/>
  <c r="D475" i="1"/>
  <c r="M474" i="1"/>
  <c r="L474" i="1"/>
  <c r="K474" i="1"/>
  <c r="J474" i="1"/>
  <c r="I474" i="1"/>
  <c r="H474" i="1"/>
  <c r="G474" i="1"/>
  <c r="F474" i="1"/>
  <c r="E474" i="1"/>
  <c r="D474" i="1"/>
  <c r="M473" i="1"/>
  <c r="L473" i="1"/>
  <c r="K473" i="1"/>
  <c r="J473" i="1"/>
  <c r="I473" i="1"/>
  <c r="H473" i="1"/>
  <c r="G473" i="1"/>
  <c r="F473" i="1"/>
  <c r="E473" i="1"/>
  <c r="D473" i="1"/>
  <c r="M472" i="1"/>
  <c r="L472" i="1"/>
  <c r="K472" i="1"/>
  <c r="J472" i="1"/>
  <c r="I472" i="1"/>
  <c r="H472" i="1"/>
  <c r="G472" i="1"/>
  <c r="F472" i="1"/>
  <c r="E472" i="1"/>
  <c r="D472" i="1"/>
  <c r="M471" i="1"/>
  <c r="L471" i="1"/>
  <c r="K471" i="1"/>
  <c r="J471" i="1"/>
  <c r="I471" i="1"/>
  <c r="H471" i="1"/>
  <c r="G471" i="1"/>
  <c r="F471" i="1"/>
  <c r="E471" i="1"/>
  <c r="D471" i="1"/>
  <c r="M470" i="1"/>
  <c r="L470" i="1"/>
  <c r="K470" i="1"/>
  <c r="J470" i="1"/>
  <c r="I470" i="1"/>
  <c r="H470" i="1"/>
  <c r="G470" i="1"/>
  <c r="F470" i="1"/>
  <c r="E470" i="1"/>
  <c r="D470" i="1"/>
  <c r="M469" i="1"/>
  <c r="L469" i="1"/>
  <c r="K469" i="1"/>
  <c r="J469" i="1"/>
  <c r="I469" i="1"/>
  <c r="H469" i="1"/>
  <c r="G469" i="1"/>
  <c r="F469" i="1"/>
  <c r="E469" i="1"/>
  <c r="D469" i="1"/>
  <c r="M468" i="1"/>
  <c r="L468" i="1"/>
  <c r="K468" i="1"/>
  <c r="J468" i="1"/>
  <c r="I468" i="1"/>
  <c r="H468" i="1"/>
  <c r="G468" i="1"/>
  <c r="F468" i="1"/>
  <c r="E468" i="1"/>
  <c r="D468" i="1"/>
  <c r="M467" i="1"/>
  <c r="L467" i="1"/>
  <c r="K467" i="1"/>
  <c r="J467" i="1"/>
  <c r="I467" i="1"/>
  <c r="H467" i="1"/>
  <c r="G467" i="1"/>
  <c r="F467" i="1"/>
  <c r="E467" i="1"/>
  <c r="D467" i="1"/>
  <c r="M466" i="1"/>
  <c r="L466" i="1"/>
  <c r="K466" i="1"/>
  <c r="J466" i="1"/>
  <c r="I466" i="1"/>
  <c r="H466" i="1"/>
  <c r="G466" i="1"/>
  <c r="F466" i="1"/>
  <c r="E466" i="1"/>
  <c r="D466" i="1"/>
  <c r="M465" i="1"/>
  <c r="L465" i="1"/>
  <c r="K465" i="1"/>
  <c r="J465" i="1"/>
  <c r="I465" i="1"/>
  <c r="H465" i="1"/>
  <c r="G465" i="1"/>
  <c r="F465" i="1"/>
  <c r="E465" i="1"/>
  <c r="D465" i="1"/>
  <c r="M464" i="1"/>
  <c r="L464" i="1"/>
  <c r="K464" i="1"/>
  <c r="J464" i="1"/>
  <c r="I464" i="1"/>
  <c r="H464" i="1"/>
  <c r="G464" i="1"/>
  <c r="F464" i="1"/>
  <c r="E464" i="1"/>
  <c r="D464" i="1"/>
  <c r="M463" i="1"/>
  <c r="L463" i="1"/>
  <c r="K463" i="1"/>
  <c r="J463" i="1"/>
  <c r="I463" i="1"/>
  <c r="H463" i="1"/>
  <c r="G463" i="1"/>
  <c r="F463" i="1"/>
  <c r="E463" i="1"/>
  <c r="D463" i="1"/>
  <c r="M462" i="1"/>
  <c r="L462" i="1"/>
  <c r="K462" i="1"/>
  <c r="J462" i="1"/>
  <c r="I462" i="1"/>
  <c r="H462" i="1"/>
  <c r="G462" i="1"/>
  <c r="F462" i="1"/>
  <c r="E462" i="1"/>
  <c r="D462" i="1"/>
  <c r="M461" i="1"/>
  <c r="L461" i="1"/>
  <c r="K461" i="1"/>
  <c r="J461" i="1"/>
  <c r="I461" i="1"/>
  <c r="H461" i="1"/>
  <c r="G461" i="1"/>
  <c r="F461" i="1"/>
  <c r="E461" i="1"/>
  <c r="D461" i="1"/>
  <c r="M460" i="1"/>
  <c r="L460" i="1"/>
  <c r="K460" i="1"/>
  <c r="J460" i="1"/>
  <c r="I460" i="1"/>
  <c r="H460" i="1"/>
  <c r="G460" i="1"/>
  <c r="F460" i="1"/>
  <c r="E460" i="1"/>
  <c r="D460" i="1"/>
  <c r="M459" i="1"/>
  <c r="L459" i="1"/>
  <c r="K459" i="1"/>
  <c r="J459" i="1"/>
  <c r="I459" i="1"/>
  <c r="H459" i="1"/>
  <c r="G459" i="1"/>
  <c r="F459" i="1"/>
  <c r="E459" i="1"/>
  <c r="D459" i="1"/>
  <c r="M458" i="1"/>
  <c r="L458" i="1"/>
  <c r="K458" i="1"/>
  <c r="J458" i="1"/>
  <c r="I458" i="1"/>
  <c r="H458" i="1"/>
  <c r="G458" i="1"/>
  <c r="F458" i="1"/>
  <c r="E458" i="1"/>
  <c r="D458" i="1"/>
  <c r="M457" i="1"/>
  <c r="L457" i="1"/>
  <c r="K457" i="1"/>
  <c r="J457" i="1"/>
  <c r="I457" i="1"/>
  <c r="H457" i="1"/>
  <c r="G457" i="1"/>
  <c r="F457" i="1"/>
  <c r="E457" i="1"/>
  <c r="D457" i="1"/>
  <c r="M456" i="1"/>
  <c r="L456" i="1"/>
  <c r="K456" i="1"/>
  <c r="J456" i="1"/>
  <c r="I456" i="1"/>
  <c r="H456" i="1"/>
  <c r="G456" i="1"/>
  <c r="F456" i="1"/>
  <c r="E456" i="1"/>
  <c r="D456" i="1"/>
  <c r="M455" i="1"/>
  <c r="L455" i="1"/>
  <c r="K455" i="1"/>
  <c r="J455" i="1"/>
  <c r="I455" i="1"/>
  <c r="H455" i="1"/>
  <c r="G455" i="1"/>
  <c r="F455" i="1"/>
  <c r="E455" i="1"/>
  <c r="D455" i="1"/>
  <c r="M454" i="1"/>
  <c r="L454" i="1"/>
  <c r="K454" i="1"/>
  <c r="J454" i="1"/>
  <c r="I454" i="1"/>
  <c r="H454" i="1"/>
  <c r="G454" i="1"/>
  <c r="F454" i="1"/>
  <c r="E454" i="1"/>
  <c r="D454" i="1"/>
  <c r="M453" i="1"/>
  <c r="L453" i="1"/>
  <c r="K453" i="1"/>
  <c r="J453" i="1"/>
  <c r="I453" i="1"/>
  <c r="H453" i="1"/>
  <c r="G453" i="1"/>
  <c r="F453" i="1"/>
  <c r="E453" i="1"/>
  <c r="D453" i="1"/>
  <c r="M452" i="1"/>
  <c r="L452" i="1"/>
  <c r="K452" i="1"/>
  <c r="J452" i="1"/>
  <c r="I452" i="1"/>
  <c r="H452" i="1"/>
  <c r="G452" i="1"/>
  <c r="F452" i="1"/>
  <c r="E452" i="1"/>
  <c r="D452" i="1"/>
  <c r="M451" i="1"/>
  <c r="L451" i="1"/>
  <c r="K451" i="1"/>
  <c r="J451" i="1"/>
  <c r="I451" i="1"/>
  <c r="H451" i="1"/>
  <c r="G451" i="1"/>
  <c r="F451" i="1"/>
  <c r="E451" i="1"/>
  <c r="D451" i="1"/>
  <c r="M450" i="1"/>
  <c r="L450" i="1"/>
  <c r="K450" i="1"/>
  <c r="J450" i="1"/>
  <c r="I450" i="1"/>
  <c r="H450" i="1"/>
  <c r="G450" i="1"/>
  <c r="F450" i="1"/>
  <c r="E450" i="1"/>
  <c r="D450" i="1"/>
  <c r="M449" i="1"/>
  <c r="L449" i="1"/>
  <c r="K449" i="1"/>
  <c r="J449" i="1"/>
  <c r="I449" i="1"/>
  <c r="H449" i="1"/>
  <c r="G449" i="1"/>
  <c r="F449" i="1"/>
  <c r="E449" i="1"/>
  <c r="D449" i="1"/>
  <c r="M448" i="1"/>
  <c r="L448" i="1"/>
  <c r="K448" i="1"/>
  <c r="J448" i="1"/>
  <c r="I448" i="1"/>
  <c r="H448" i="1"/>
  <c r="G448" i="1"/>
  <c r="F448" i="1"/>
  <c r="E448" i="1"/>
  <c r="D448" i="1"/>
  <c r="M447" i="1"/>
  <c r="L447" i="1"/>
  <c r="K447" i="1"/>
  <c r="J447" i="1"/>
  <c r="I447" i="1"/>
  <c r="H447" i="1"/>
  <c r="G447" i="1"/>
  <c r="F447" i="1"/>
  <c r="E447" i="1"/>
  <c r="D447" i="1"/>
  <c r="M446" i="1"/>
  <c r="L446" i="1"/>
  <c r="K446" i="1"/>
  <c r="J446" i="1"/>
  <c r="I446" i="1"/>
  <c r="H446" i="1"/>
  <c r="G446" i="1"/>
  <c r="F446" i="1"/>
  <c r="E446" i="1"/>
  <c r="D446" i="1"/>
  <c r="M445" i="1"/>
  <c r="L445" i="1"/>
  <c r="K445" i="1"/>
  <c r="J445" i="1"/>
  <c r="I445" i="1"/>
  <c r="H445" i="1"/>
  <c r="G445" i="1"/>
  <c r="F445" i="1"/>
  <c r="E445" i="1"/>
  <c r="D445" i="1"/>
  <c r="M444" i="1"/>
  <c r="L444" i="1"/>
  <c r="K444" i="1"/>
  <c r="J444" i="1"/>
  <c r="I444" i="1"/>
  <c r="H444" i="1"/>
  <c r="G444" i="1"/>
  <c r="F444" i="1"/>
  <c r="E444" i="1"/>
  <c r="D444" i="1"/>
  <c r="M443" i="1"/>
  <c r="L443" i="1"/>
  <c r="K443" i="1"/>
  <c r="J443" i="1"/>
  <c r="I443" i="1"/>
  <c r="H443" i="1"/>
  <c r="G443" i="1"/>
  <c r="F443" i="1"/>
  <c r="E443" i="1"/>
  <c r="D443" i="1"/>
  <c r="M442" i="1"/>
  <c r="L442" i="1"/>
  <c r="K442" i="1"/>
  <c r="J442" i="1"/>
  <c r="I442" i="1"/>
  <c r="H442" i="1"/>
  <c r="G442" i="1"/>
  <c r="F442" i="1"/>
  <c r="E442" i="1"/>
  <c r="D442" i="1"/>
  <c r="M441" i="1"/>
  <c r="L441" i="1"/>
  <c r="K441" i="1"/>
  <c r="J441" i="1"/>
  <c r="I441" i="1"/>
  <c r="H441" i="1"/>
  <c r="G441" i="1"/>
  <c r="F441" i="1"/>
  <c r="E441" i="1"/>
  <c r="D441" i="1"/>
  <c r="M440" i="1"/>
  <c r="L440" i="1"/>
  <c r="K440" i="1"/>
  <c r="J440" i="1"/>
  <c r="I440" i="1"/>
  <c r="H440" i="1"/>
  <c r="G440" i="1"/>
  <c r="F440" i="1"/>
  <c r="E440" i="1"/>
  <c r="D440" i="1"/>
  <c r="M439" i="1"/>
  <c r="L439" i="1"/>
  <c r="K439" i="1"/>
  <c r="J439" i="1"/>
  <c r="I439" i="1"/>
  <c r="H439" i="1"/>
  <c r="G439" i="1"/>
  <c r="F439" i="1"/>
  <c r="E439" i="1"/>
  <c r="D439" i="1"/>
  <c r="M438" i="1"/>
  <c r="L438" i="1"/>
  <c r="K438" i="1"/>
  <c r="J438" i="1"/>
  <c r="I438" i="1"/>
  <c r="H438" i="1"/>
  <c r="G438" i="1"/>
  <c r="F438" i="1"/>
  <c r="E438" i="1"/>
  <c r="D438" i="1"/>
  <c r="M437" i="1"/>
  <c r="L437" i="1"/>
  <c r="K437" i="1"/>
  <c r="J437" i="1"/>
  <c r="I437" i="1"/>
  <c r="H437" i="1"/>
  <c r="G437" i="1"/>
  <c r="F437" i="1"/>
  <c r="E437" i="1"/>
  <c r="D437" i="1"/>
  <c r="M436" i="1"/>
  <c r="L436" i="1"/>
  <c r="K436" i="1"/>
  <c r="J436" i="1"/>
  <c r="I436" i="1"/>
  <c r="H436" i="1"/>
  <c r="G436" i="1"/>
  <c r="F436" i="1"/>
  <c r="E436" i="1"/>
  <c r="D436" i="1"/>
  <c r="M435" i="1"/>
  <c r="L435" i="1"/>
  <c r="K435" i="1"/>
  <c r="J435" i="1"/>
  <c r="I435" i="1"/>
  <c r="H435" i="1"/>
  <c r="G435" i="1"/>
  <c r="F435" i="1"/>
  <c r="E435" i="1"/>
  <c r="D435" i="1"/>
  <c r="M434" i="1"/>
  <c r="L434" i="1"/>
  <c r="K434" i="1"/>
  <c r="J434" i="1"/>
  <c r="I434" i="1"/>
  <c r="H434" i="1"/>
  <c r="G434" i="1"/>
  <c r="F434" i="1"/>
  <c r="E434" i="1"/>
  <c r="D434" i="1"/>
  <c r="M433" i="1"/>
  <c r="L433" i="1"/>
  <c r="K433" i="1"/>
  <c r="J433" i="1"/>
  <c r="I433" i="1"/>
  <c r="H433" i="1"/>
  <c r="G433" i="1"/>
  <c r="F433" i="1"/>
  <c r="E433" i="1"/>
  <c r="D433" i="1"/>
  <c r="M432" i="1"/>
  <c r="L432" i="1"/>
  <c r="K432" i="1"/>
  <c r="J432" i="1"/>
  <c r="I432" i="1"/>
  <c r="H432" i="1"/>
  <c r="G432" i="1"/>
  <c r="F432" i="1"/>
  <c r="E432" i="1"/>
  <c r="D432" i="1"/>
  <c r="M431" i="1"/>
  <c r="L431" i="1"/>
  <c r="K431" i="1"/>
  <c r="J431" i="1"/>
  <c r="I431" i="1"/>
  <c r="H431" i="1"/>
  <c r="G431" i="1"/>
  <c r="F431" i="1"/>
  <c r="E431" i="1"/>
  <c r="D431" i="1"/>
  <c r="M430" i="1"/>
  <c r="L430" i="1"/>
  <c r="K430" i="1"/>
  <c r="J430" i="1"/>
  <c r="I430" i="1"/>
  <c r="H430" i="1"/>
  <c r="G430" i="1"/>
  <c r="F430" i="1"/>
  <c r="E430" i="1"/>
  <c r="D430" i="1"/>
  <c r="M429" i="1"/>
  <c r="L429" i="1"/>
  <c r="K429" i="1"/>
  <c r="J429" i="1"/>
  <c r="I429" i="1"/>
  <c r="H429" i="1"/>
  <c r="G429" i="1"/>
  <c r="F429" i="1"/>
  <c r="E429" i="1"/>
  <c r="D429" i="1"/>
  <c r="M428" i="1"/>
  <c r="L428" i="1"/>
  <c r="K428" i="1"/>
  <c r="J428" i="1"/>
  <c r="I428" i="1"/>
  <c r="H428" i="1"/>
  <c r="G428" i="1"/>
  <c r="F428" i="1"/>
  <c r="E428" i="1"/>
  <c r="D428" i="1"/>
  <c r="M427" i="1"/>
  <c r="L427" i="1"/>
  <c r="K427" i="1"/>
  <c r="J427" i="1"/>
  <c r="I427" i="1"/>
  <c r="H427" i="1"/>
  <c r="G427" i="1"/>
  <c r="F427" i="1"/>
  <c r="E427" i="1"/>
  <c r="D427" i="1"/>
  <c r="M426" i="1"/>
  <c r="L426" i="1"/>
  <c r="K426" i="1"/>
  <c r="J426" i="1"/>
  <c r="I426" i="1"/>
  <c r="H426" i="1"/>
  <c r="G426" i="1"/>
  <c r="F426" i="1"/>
  <c r="E426" i="1"/>
  <c r="D426" i="1"/>
  <c r="M425" i="1"/>
  <c r="L425" i="1"/>
  <c r="K425" i="1"/>
  <c r="J425" i="1"/>
  <c r="I425" i="1"/>
  <c r="H425" i="1"/>
  <c r="G425" i="1"/>
  <c r="F425" i="1"/>
  <c r="E425" i="1"/>
  <c r="D425" i="1"/>
  <c r="M424" i="1"/>
  <c r="L424" i="1"/>
  <c r="K424" i="1"/>
  <c r="J424" i="1"/>
  <c r="I424" i="1"/>
  <c r="H424" i="1"/>
  <c r="G424" i="1"/>
  <c r="F424" i="1"/>
  <c r="E424" i="1"/>
  <c r="D424" i="1"/>
  <c r="M423" i="1"/>
  <c r="L423" i="1"/>
  <c r="K423" i="1"/>
  <c r="J423" i="1"/>
  <c r="I423" i="1"/>
  <c r="H423" i="1"/>
  <c r="G423" i="1"/>
  <c r="F423" i="1"/>
  <c r="E423" i="1"/>
  <c r="D423" i="1"/>
  <c r="M422" i="1"/>
  <c r="L422" i="1"/>
  <c r="K422" i="1"/>
  <c r="J422" i="1"/>
  <c r="I422" i="1"/>
  <c r="H422" i="1"/>
  <c r="G422" i="1"/>
  <c r="F422" i="1"/>
  <c r="E422" i="1"/>
  <c r="D422" i="1"/>
  <c r="M421" i="1"/>
  <c r="L421" i="1"/>
  <c r="K421" i="1"/>
  <c r="J421" i="1"/>
  <c r="I421" i="1"/>
  <c r="H421" i="1"/>
  <c r="G421" i="1"/>
  <c r="F421" i="1"/>
  <c r="E421" i="1"/>
  <c r="D421" i="1"/>
  <c r="M420" i="1"/>
  <c r="L420" i="1"/>
  <c r="K420" i="1"/>
  <c r="J420" i="1"/>
  <c r="I420" i="1"/>
  <c r="H420" i="1"/>
  <c r="G420" i="1"/>
  <c r="F420" i="1"/>
  <c r="E420" i="1"/>
  <c r="D420" i="1"/>
  <c r="M419" i="1"/>
  <c r="L419" i="1"/>
  <c r="K419" i="1"/>
  <c r="J419" i="1"/>
  <c r="I419" i="1"/>
  <c r="H419" i="1"/>
  <c r="G419" i="1"/>
  <c r="F419" i="1"/>
  <c r="E419" i="1"/>
  <c r="D419" i="1"/>
  <c r="M418" i="1"/>
  <c r="L418" i="1"/>
  <c r="K418" i="1"/>
  <c r="J418" i="1"/>
  <c r="I418" i="1"/>
  <c r="H418" i="1"/>
  <c r="G418" i="1"/>
  <c r="F418" i="1"/>
  <c r="E418" i="1"/>
  <c r="D418" i="1"/>
  <c r="M417" i="1"/>
  <c r="L417" i="1"/>
  <c r="K417" i="1"/>
  <c r="J417" i="1"/>
  <c r="I417" i="1"/>
  <c r="H417" i="1"/>
  <c r="G417" i="1"/>
  <c r="F417" i="1"/>
  <c r="E417" i="1"/>
  <c r="D417" i="1"/>
  <c r="M416" i="1"/>
  <c r="L416" i="1"/>
  <c r="K416" i="1"/>
  <c r="J416" i="1"/>
  <c r="I416" i="1"/>
  <c r="H416" i="1"/>
  <c r="G416" i="1"/>
  <c r="F416" i="1"/>
  <c r="E416" i="1"/>
  <c r="D416" i="1"/>
  <c r="M415" i="1"/>
  <c r="L415" i="1"/>
  <c r="K415" i="1"/>
  <c r="J415" i="1"/>
  <c r="I415" i="1"/>
  <c r="H415" i="1"/>
  <c r="G415" i="1"/>
  <c r="F415" i="1"/>
  <c r="E415" i="1"/>
  <c r="D415" i="1"/>
  <c r="M414" i="1"/>
  <c r="L414" i="1"/>
  <c r="K414" i="1"/>
  <c r="J414" i="1"/>
  <c r="I414" i="1"/>
  <c r="H414" i="1"/>
  <c r="G414" i="1"/>
  <c r="F414" i="1"/>
  <c r="E414" i="1"/>
  <c r="D414" i="1"/>
  <c r="M413" i="1"/>
  <c r="L413" i="1"/>
  <c r="K413" i="1"/>
  <c r="J413" i="1"/>
  <c r="I413" i="1"/>
  <c r="H413" i="1"/>
  <c r="G413" i="1"/>
  <c r="F413" i="1"/>
  <c r="E413" i="1"/>
  <c r="D413" i="1"/>
  <c r="M412" i="1"/>
  <c r="L412" i="1"/>
  <c r="K412" i="1"/>
  <c r="J412" i="1"/>
  <c r="I412" i="1"/>
  <c r="H412" i="1"/>
  <c r="G412" i="1"/>
  <c r="F412" i="1"/>
  <c r="E412" i="1"/>
  <c r="D412" i="1"/>
  <c r="M411" i="1"/>
  <c r="L411" i="1"/>
  <c r="K411" i="1"/>
  <c r="J411" i="1"/>
  <c r="I411" i="1"/>
  <c r="H411" i="1"/>
  <c r="G411" i="1"/>
  <c r="F411" i="1"/>
  <c r="E411" i="1"/>
  <c r="D411" i="1"/>
  <c r="M410" i="1"/>
  <c r="L410" i="1"/>
  <c r="K410" i="1"/>
  <c r="J410" i="1"/>
  <c r="I410" i="1"/>
  <c r="H410" i="1"/>
  <c r="G410" i="1"/>
  <c r="F410" i="1"/>
  <c r="E410" i="1"/>
  <c r="D410" i="1"/>
  <c r="M409" i="1"/>
  <c r="L409" i="1"/>
  <c r="K409" i="1"/>
  <c r="J409" i="1"/>
  <c r="I409" i="1"/>
  <c r="H409" i="1"/>
  <c r="G409" i="1"/>
  <c r="F409" i="1"/>
  <c r="E409" i="1"/>
  <c r="D409" i="1"/>
  <c r="M408" i="1"/>
  <c r="L408" i="1"/>
  <c r="K408" i="1"/>
  <c r="J408" i="1"/>
  <c r="I408" i="1"/>
  <c r="H408" i="1"/>
  <c r="G408" i="1"/>
  <c r="F408" i="1"/>
  <c r="E408" i="1"/>
  <c r="D408" i="1"/>
  <c r="M407" i="1"/>
  <c r="L407" i="1"/>
  <c r="K407" i="1"/>
  <c r="J407" i="1"/>
  <c r="I407" i="1"/>
  <c r="H407" i="1"/>
  <c r="G407" i="1"/>
  <c r="F407" i="1"/>
  <c r="E407" i="1"/>
  <c r="D407" i="1"/>
  <c r="M406" i="1"/>
  <c r="L406" i="1"/>
  <c r="K406" i="1"/>
  <c r="J406" i="1"/>
  <c r="I406" i="1"/>
  <c r="H406" i="1"/>
  <c r="G406" i="1"/>
  <c r="F406" i="1"/>
  <c r="E406" i="1"/>
  <c r="D406" i="1"/>
  <c r="M405" i="1"/>
  <c r="L405" i="1"/>
  <c r="K405" i="1"/>
  <c r="J405" i="1"/>
  <c r="I405" i="1"/>
  <c r="H405" i="1"/>
  <c r="G405" i="1"/>
  <c r="F405" i="1"/>
  <c r="E405" i="1"/>
  <c r="D405" i="1"/>
  <c r="M404" i="1"/>
  <c r="L404" i="1"/>
  <c r="K404" i="1"/>
  <c r="J404" i="1"/>
  <c r="I404" i="1"/>
  <c r="H404" i="1"/>
  <c r="G404" i="1"/>
  <c r="F404" i="1"/>
  <c r="E404" i="1"/>
  <c r="D404" i="1"/>
  <c r="M403" i="1"/>
  <c r="L403" i="1"/>
  <c r="K403" i="1"/>
  <c r="J403" i="1"/>
  <c r="I403" i="1"/>
  <c r="H403" i="1"/>
  <c r="G403" i="1"/>
  <c r="F403" i="1"/>
  <c r="E403" i="1"/>
  <c r="D403" i="1"/>
  <c r="M402" i="1"/>
  <c r="L402" i="1"/>
  <c r="K402" i="1"/>
  <c r="J402" i="1"/>
  <c r="I402" i="1"/>
  <c r="H402" i="1"/>
  <c r="G402" i="1"/>
  <c r="F402" i="1"/>
  <c r="E402" i="1"/>
  <c r="D402" i="1"/>
  <c r="M401" i="1"/>
  <c r="L401" i="1"/>
  <c r="K401" i="1"/>
  <c r="J401" i="1"/>
  <c r="I401" i="1"/>
  <c r="H401" i="1"/>
  <c r="G401" i="1"/>
  <c r="F401" i="1"/>
  <c r="E401" i="1"/>
  <c r="D401" i="1"/>
  <c r="M400" i="1"/>
  <c r="L400" i="1"/>
  <c r="K400" i="1"/>
  <c r="J400" i="1"/>
  <c r="I400" i="1"/>
  <c r="H400" i="1"/>
  <c r="G400" i="1"/>
  <c r="F400" i="1"/>
  <c r="E400" i="1"/>
  <c r="D400" i="1"/>
  <c r="M340" i="1"/>
  <c r="L340" i="1"/>
  <c r="K340" i="1"/>
  <c r="J340" i="1"/>
  <c r="I340" i="1"/>
  <c r="H340" i="1"/>
  <c r="G340" i="1"/>
  <c r="F340" i="1"/>
  <c r="E340" i="1"/>
  <c r="D340" i="1"/>
  <c r="M339" i="1"/>
  <c r="L339" i="1"/>
  <c r="K339" i="1"/>
  <c r="J339" i="1"/>
  <c r="I339" i="1"/>
  <c r="H339" i="1"/>
  <c r="G339" i="1"/>
  <c r="F339" i="1"/>
  <c r="E339" i="1"/>
  <c r="D339" i="1"/>
  <c r="M338" i="1"/>
  <c r="L338" i="1"/>
  <c r="K338" i="1"/>
  <c r="J338" i="1"/>
  <c r="I338" i="1"/>
  <c r="H338" i="1"/>
  <c r="G338" i="1"/>
  <c r="F338" i="1"/>
  <c r="E338" i="1"/>
  <c r="D338" i="1"/>
  <c r="M337" i="1"/>
  <c r="L337" i="1"/>
  <c r="K337" i="1"/>
  <c r="J337" i="1"/>
  <c r="I337" i="1"/>
  <c r="H337" i="1"/>
  <c r="G337" i="1"/>
  <c r="F337" i="1"/>
  <c r="E337" i="1"/>
  <c r="D337" i="1"/>
  <c r="M336" i="1"/>
  <c r="L336" i="1"/>
  <c r="K336" i="1"/>
  <c r="J336" i="1"/>
  <c r="I336" i="1"/>
  <c r="H336" i="1"/>
  <c r="G336" i="1"/>
  <c r="F336" i="1"/>
  <c r="E336" i="1"/>
  <c r="D336" i="1"/>
  <c r="M335" i="1"/>
  <c r="L335" i="1"/>
  <c r="K335" i="1"/>
  <c r="J335" i="1"/>
  <c r="I335" i="1"/>
  <c r="H335" i="1"/>
  <c r="G335" i="1"/>
  <c r="F335" i="1"/>
  <c r="E335" i="1"/>
  <c r="D335" i="1"/>
  <c r="M334" i="1"/>
  <c r="L334" i="1"/>
  <c r="K334" i="1"/>
  <c r="J334" i="1"/>
  <c r="I334" i="1"/>
  <c r="H334" i="1"/>
  <c r="G334" i="1"/>
  <c r="F334" i="1"/>
  <c r="E334" i="1"/>
  <c r="D334" i="1"/>
  <c r="M333" i="1"/>
  <c r="L333" i="1"/>
  <c r="K333" i="1"/>
  <c r="J333" i="1"/>
  <c r="I333" i="1"/>
  <c r="H333" i="1"/>
  <c r="G333" i="1"/>
  <c r="F333" i="1"/>
  <c r="E333" i="1"/>
  <c r="D333" i="1"/>
  <c r="M332" i="1"/>
  <c r="L332" i="1"/>
  <c r="K332" i="1"/>
  <c r="J332" i="1"/>
  <c r="I332" i="1"/>
  <c r="H332" i="1"/>
  <c r="G332" i="1"/>
  <c r="F332" i="1"/>
  <c r="E332" i="1"/>
  <c r="D332" i="1"/>
  <c r="M331" i="1"/>
  <c r="L331" i="1"/>
  <c r="K331" i="1"/>
  <c r="J331" i="1"/>
  <c r="I331" i="1"/>
  <c r="H331" i="1"/>
  <c r="G331" i="1"/>
  <c r="F331" i="1"/>
  <c r="E331" i="1"/>
  <c r="D331" i="1"/>
  <c r="M330" i="1"/>
  <c r="L330" i="1"/>
  <c r="K330" i="1"/>
  <c r="J330" i="1"/>
  <c r="I330" i="1"/>
  <c r="H330" i="1"/>
  <c r="G330" i="1"/>
  <c r="F330" i="1"/>
  <c r="E330" i="1"/>
  <c r="D330" i="1"/>
  <c r="M329" i="1"/>
  <c r="L329" i="1"/>
  <c r="K329" i="1"/>
  <c r="J329" i="1"/>
  <c r="I329" i="1"/>
  <c r="H329" i="1"/>
  <c r="G329" i="1"/>
  <c r="F329" i="1"/>
  <c r="E329" i="1"/>
  <c r="D329" i="1"/>
  <c r="M328" i="1"/>
  <c r="L328" i="1"/>
  <c r="K328" i="1"/>
  <c r="J328" i="1"/>
  <c r="I328" i="1"/>
  <c r="H328" i="1"/>
  <c r="G328" i="1"/>
  <c r="F328" i="1"/>
  <c r="E328" i="1"/>
  <c r="D328" i="1"/>
  <c r="M327" i="1"/>
  <c r="L327" i="1"/>
  <c r="K327" i="1"/>
  <c r="J327" i="1"/>
  <c r="I327" i="1"/>
  <c r="H327" i="1"/>
  <c r="G327" i="1"/>
  <c r="F327" i="1"/>
  <c r="E327" i="1"/>
  <c r="D327" i="1"/>
  <c r="M326" i="1"/>
  <c r="L326" i="1"/>
  <c r="K326" i="1"/>
  <c r="J326" i="1"/>
  <c r="I326" i="1"/>
  <c r="H326" i="1"/>
  <c r="G326" i="1"/>
  <c r="F326" i="1"/>
  <c r="E326" i="1"/>
  <c r="D326" i="1"/>
  <c r="M325" i="1"/>
  <c r="L325" i="1"/>
  <c r="K325" i="1"/>
  <c r="J325" i="1"/>
  <c r="I325" i="1"/>
  <c r="H325" i="1"/>
  <c r="G325" i="1"/>
  <c r="F325" i="1"/>
  <c r="E325" i="1"/>
  <c r="D325" i="1"/>
  <c r="M324" i="1"/>
  <c r="L324" i="1"/>
  <c r="K324" i="1"/>
  <c r="J324" i="1"/>
  <c r="I324" i="1"/>
  <c r="H324" i="1"/>
  <c r="G324" i="1"/>
  <c r="F324" i="1"/>
  <c r="E324" i="1"/>
  <c r="D324" i="1"/>
  <c r="M323" i="1"/>
  <c r="L323" i="1"/>
  <c r="K323" i="1"/>
  <c r="J323" i="1"/>
  <c r="I323" i="1"/>
  <c r="H323" i="1"/>
  <c r="G323" i="1"/>
  <c r="F323" i="1"/>
  <c r="E323" i="1"/>
  <c r="D323" i="1"/>
  <c r="M322" i="1"/>
  <c r="L322" i="1"/>
  <c r="K322" i="1"/>
  <c r="J322" i="1"/>
  <c r="I322" i="1"/>
  <c r="H322" i="1"/>
  <c r="G322" i="1"/>
  <c r="F322" i="1"/>
  <c r="E322" i="1"/>
  <c r="D322" i="1"/>
  <c r="M321" i="1"/>
  <c r="L321" i="1"/>
  <c r="K321" i="1"/>
  <c r="J321" i="1"/>
  <c r="I321" i="1"/>
  <c r="H321" i="1"/>
  <c r="G321" i="1"/>
  <c r="F321" i="1"/>
  <c r="E321" i="1"/>
  <c r="D321" i="1"/>
  <c r="M380" i="1"/>
  <c r="L380" i="1"/>
  <c r="K380" i="1"/>
  <c r="J380" i="1"/>
  <c r="I380" i="1"/>
  <c r="H380" i="1"/>
  <c r="G380" i="1"/>
  <c r="F380" i="1"/>
  <c r="E380" i="1"/>
  <c r="D380" i="1"/>
  <c r="M379" i="1"/>
  <c r="L379" i="1"/>
  <c r="K379" i="1"/>
  <c r="J379" i="1"/>
  <c r="I379" i="1"/>
  <c r="H379" i="1"/>
  <c r="G379" i="1"/>
  <c r="F379" i="1"/>
  <c r="E379" i="1"/>
  <c r="D379" i="1"/>
  <c r="M378" i="1"/>
  <c r="L378" i="1"/>
  <c r="K378" i="1"/>
  <c r="J378" i="1"/>
  <c r="I378" i="1"/>
  <c r="H378" i="1"/>
  <c r="G378" i="1"/>
  <c r="F378" i="1"/>
  <c r="E378" i="1"/>
  <c r="D378" i="1"/>
  <c r="M377" i="1"/>
  <c r="L377" i="1"/>
  <c r="K377" i="1"/>
  <c r="J377" i="1"/>
  <c r="I377" i="1"/>
  <c r="H377" i="1"/>
  <c r="G377" i="1"/>
  <c r="F377" i="1"/>
  <c r="E377" i="1"/>
  <c r="D377" i="1"/>
  <c r="M376" i="1"/>
  <c r="L376" i="1"/>
  <c r="K376" i="1"/>
  <c r="J376" i="1"/>
  <c r="I376" i="1"/>
  <c r="H376" i="1"/>
  <c r="G376" i="1"/>
  <c r="F376" i="1"/>
  <c r="E376" i="1"/>
  <c r="D376" i="1"/>
  <c r="M375" i="1"/>
  <c r="L375" i="1"/>
  <c r="K375" i="1"/>
  <c r="J375" i="1"/>
  <c r="I375" i="1"/>
  <c r="H375" i="1"/>
  <c r="G375" i="1"/>
  <c r="F375" i="1"/>
  <c r="E375" i="1"/>
  <c r="D375" i="1"/>
  <c r="M374" i="1"/>
  <c r="L374" i="1"/>
  <c r="K374" i="1"/>
  <c r="J374" i="1"/>
  <c r="I374" i="1"/>
  <c r="H374" i="1"/>
  <c r="G374" i="1"/>
  <c r="F374" i="1"/>
  <c r="E374" i="1"/>
  <c r="D374" i="1"/>
  <c r="M373" i="1"/>
  <c r="L373" i="1"/>
  <c r="K373" i="1"/>
  <c r="J373" i="1"/>
  <c r="I373" i="1"/>
  <c r="H373" i="1"/>
  <c r="G373" i="1"/>
  <c r="F373" i="1"/>
  <c r="E373" i="1"/>
  <c r="D373" i="1"/>
  <c r="M372" i="1"/>
  <c r="L372" i="1"/>
  <c r="K372" i="1"/>
  <c r="J372" i="1"/>
  <c r="I372" i="1"/>
  <c r="H372" i="1"/>
  <c r="G372" i="1"/>
  <c r="F372" i="1"/>
  <c r="E372" i="1"/>
  <c r="D372" i="1"/>
  <c r="M371" i="1"/>
  <c r="L371" i="1"/>
  <c r="K371" i="1"/>
  <c r="J371" i="1"/>
  <c r="I371" i="1"/>
  <c r="H371" i="1"/>
  <c r="G371" i="1"/>
  <c r="F371" i="1"/>
  <c r="E371" i="1"/>
  <c r="D371" i="1"/>
  <c r="M370" i="1"/>
  <c r="L370" i="1"/>
  <c r="K370" i="1"/>
  <c r="J370" i="1"/>
  <c r="I370" i="1"/>
  <c r="H370" i="1"/>
  <c r="G370" i="1"/>
  <c r="F370" i="1"/>
  <c r="E370" i="1"/>
  <c r="D370" i="1"/>
  <c r="M369" i="1"/>
  <c r="L369" i="1"/>
  <c r="K369" i="1"/>
  <c r="J369" i="1"/>
  <c r="I369" i="1"/>
  <c r="H369" i="1"/>
  <c r="G369" i="1"/>
  <c r="F369" i="1"/>
  <c r="E369" i="1"/>
  <c r="D369" i="1"/>
  <c r="M368" i="1"/>
  <c r="L368" i="1"/>
  <c r="K368" i="1"/>
  <c r="J368" i="1"/>
  <c r="I368" i="1"/>
  <c r="H368" i="1"/>
  <c r="G368" i="1"/>
  <c r="F368" i="1"/>
  <c r="E368" i="1"/>
  <c r="D368" i="1"/>
  <c r="M367" i="1"/>
  <c r="L367" i="1"/>
  <c r="K367" i="1"/>
  <c r="J367" i="1"/>
  <c r="I367" i="1"/>
  <c r="H367" i="1"/>
  <c r="G367" i="1"/>
  <c r="F367" i="1"/>
  <c r="E367" i="1"/>
  <c r="D367" i="1"/>
  <c r="M366" i="1"/>
  <c r="L366" i="1"/>
  <c r="K366" i="1"/>
  <c r="J366" i="1"/>
  <c r="I366" i="1"/>
  <c r="H366" i="1"/>
  <c r="G366" i="1"/>
  <c r="F366" i="1"/>
  <c r="E366" i="1"/>
  <c r="D366" i="1"/>
  <c r="M365" i="1"/>
  <c r="L365" i="1"/>
  <c r="K365" i="1"/>
  <c r="J365" i="1"/>
  <c r="I365" i="1"/>
  <c r="H365" i="1"/>
  <c r="G365" i="1"/>
  <c r="F365" i="1"/>
  <c r="E365" i="1"/>
  <c r="D365" i="1"/>
  <c r="M364" i="1"/>
  <c r="L364" i="1"/>
  <c r="K364" i="1"/>
  <c r="J364" i="1"/>
  <c r="I364" i="1"/>
  <c r="H364" i="1"/>
  <c r="G364" i="1"/>
  <c r="F364" i="1"/>
  <c r="E364" i="1"/>
  <c r="D364" i="1"/>
  <c r="M363" i="1"/>
  <c r="L363" i="1"/>
  <c r="K363" i="1"/>
  <c r="J363" i="1"/>
  <c r="I363" i="1"/>
  <c r="H363" i="1"/>
  <c r="G363" i="1"/>
  <c r="F363" i="1"/>
  <c r="E363" i="1"/>
  <c r="D363" i="1"/>
  <c r="M362" i="1"/>
  <c r="L362" i="1"/>
  <c r="K362" i="1"/>
  <c r="J362" i="1"/>
  <c r="I362" i="1"/>
  <c r="H362" i="1"/>
  <c r="G362" i="1"/>
  <c r="F362" i="1"/>
  <c r="E362" i="1"/>
  <c r="D362" i="1"/>
  <c r="M361" i="1"/>
  <c r="L361" i="1"/>
  <c r="K361" i="1"/>
  <c r="J361" i="1"/>
  <c r="I361" i="1"/>
  <c r="H361" i="1"/>
  <c r="G361" i="1"/>
  <c r="F361" i="1"/>
  <c r="E361" i="1"/>
  <c r="D361" i="1"/>
  <c r="M360" i="1"/>
  <c r="L360" i="1"/>
  <c r="K360" i="1"/>
  <c r="J360" i="1"/>
  <c r="I360" i="1"/>
  <c r="H360" i="1"/>
  <c r="G360" i="1"/>
  <c r="F360" i="1"/>
  <c r="E360" i="1"/>
  <c r="D360" i="1"/>
  <c r="M359" i="1"/>
  <c r="L359" i="1"/>
  <c r="K359" i="1"/>
  <c r="J359" i="1"/>
  <c r="I359" i="1"/>
  <c r="H359" i="1"/>
  <c r="G359" i="1"/>
  <c r="F359" i="1"/>
  <c r="E359" i="1"/>
  <c r="D359" i="1"/>
  <c r="M358" i="1"/>
  <c r="L358" i="1"/>
  <c r="K358" i="1"/>
  <c r="J358" i="1"/>
  <c r="I358" i="1"/>
  <c r="H358" i="1"/>
  <c r="G358" i="1"/>
  <c r="F358" i="1"/>
  <c r="E358" i="1"/>
  <c r="D358" i="1"/>
  <c r="M357" i="1"/>
  <c r="L357" i="1"/>
  <c r="K357" i="1"/>
  <c r="J357" i="1"/>
  <c r="I357" i="1"/>
  <c r="H357" i="1"/>
  <c r="G357" i="1"/>
  <c r="F357" i="1"/>
  <c r="E357" i="1"/>
  <c r="D357" i="1"/>
  <c r="M356" i="1"/>
  <c r="L356" i="1"/>
  <c r="K356" i="1"/>
  <c r="J356" i="1"/>
  <c r="I356" i="1"/>
  <c r="H356" i="1"/>
  <c r="G356" i="1"/>
  <c r="F356" i="1"/>
  <c r="E356" i="1"/>
  <c r="D356" i="1"/>
  <c r="M355" i="1"/>
  <c r="L355" i="1"/>
  <c r="K355" i="1"/>
  <c r="J355" i="1"/>
  <c r="I355" i="1"/>
  <c r="H355" i="1"/>
  <c r="G355" i="1"/>
  <c r="F355" i="1"/>
  <c r="E355" i="1"/>
  <c r="D355" i="1"/>
  <c r="M354" i="1"/>
  <c r="L354" i="1"/>
  <c r="K354" i="1"/>
  <c r="J354" i="1"/>
  <c r="I354" i="1"/>
  <c r="H354" i="1"/>
  <c r="G354" i="1"/>
  <c r="F354" i="1"/>
  <c r="E354" i="1"/>
  <c r="D354" i="1"/>
  <c r="M353" i="1"/>
  <c r="L353" i="1"/>
  <c r="K353" i="1"/>
  <c r="J353" i="1"/>
  <c r="I353" i="1"/>
  <c r="H353" i="1"/>
  <c r="G353" i="1"/>
  <c r="F353" i="1"/>
  <c r="E353" i="1"/>
  <c r="D353" i="1"/>
  <c r="M352" i="1"/>
  <c r="L352" i="1"/>
  <c r="K352" i="1"/>
  <c r="J352" i="1"/>
  <c r="I352" i="1"/>
  <c r="H352" i="1"/>
  <c r="G352" i="1"/>
  <c r="F352" i="1"/>
  <c r="E352" i="1"/>
  <c r="D352" i="1"/>
  <c r="M351" i="1"/>
  <c r="L351" i="1"/>
  <c r="K351" i="1"/>
  <c r="J351" i="1"/>
  <c r="I351" i="1"/>
  <c r="H351" i="1"/>
  <c r="G351" i="1"/>
  <c r="F351" i="1"/>
  <c r="E351" i="1"/>
  <c r="D351" i="1"/>
  <c r="C55" i="9"/>
  <c r="B55" i="9"/>
  <c r="C54" i="9"/>
  <c r="B54" i="9"/>
  <c r="C53" i="9"/>
  <c r="B53" i="9"/>
  <c r="C52" i="9"/>
  <c r="B52" i="9"/>
  <c r="C51" i="9"/>
  <c r="B51" i="9"/>
  <c r="C50" i="9"/>
  <c r="B50" i="9"/>
  <c r="C49" i="9"/>
  <c r="B49" i="9"/>
  <c r="C48" i="9"/>
  <c r="B48" i="9"/>
  <c r="C47" i="9"/>
  <c r="B47" i="9"/>
  <c r="D43" i="9"/>
  <c r="P37" i="9"/>
  <c r="O37" i="9"/>
  <c r="C37" i="9"/>
  <c r="B37" i="9"/>
  <c r="P36" i="9"/>
  <c r="O36" i="9"/>
  <c r="C36" i="9"/>
  <c r="B36" i="9"/>
  <c r="P35" i="9"/>
  <c r="O35" i="9"/>
  <c r="C35" i="9"/>
  <c r="B35" i="9"/>
  <c r="P34" i="9"/>
  <c r="O34" i="9"/>
  <c r="C34" i="9"/>
  <c r="B34" i="9"/>
  <c r="P33" i="9"/>
  <c r="O33" i="9"/>
  <c r="C33" i="9"/>
  <c r="B33" i="9"/>
  <c r="P32" i="9"/>
  <c r="O32" i="9"/>
  <c r="C32" i="9"/>
  <c r="B32" i="9"/>
  <c r="P31" i="9"/>
  <c r="O31" i="9"/>
  <c r="C31" i="9"/>
  <c r="B31" i="9"/>
  <c r="P30" i="9"/>
  <c r="O30" i="9"/>
  <c r="C30" i="9"/>
  <c r="B30" i="9"/>
  <c r="P29" i="9"/>
  <c r="O29" i="9"/>
  <c r="C29" i="9"/>
  <c r="B29" i="9"/>
  <c r="W19" i="9"/>
  <c r="V19" i="9"/>
  <c r="P19" i="9"/>
  <c r="O19" i="9"/>
  <c r="I19" i="9"/>
  <c r="H19" i="9"/>
  <c r="C19" i="9"/>
  <c r="B19" i="9"/>
  <c r="W18" i="9"/>
  <c r="V18" i="9"/>
  <c r="P18" i="9"/>
  <c r="O18" i="9"/>
  <c r="I18" i="9"/>
  <c r="H18" i="9"/>
  <c r="C18" i="9"/>
  <c r="B18" i="9"/>
  <c r="W17" i="9"/>
  <c r="V17" i="9"/>
  <c r="P17" i="9"/>
  <c r="O17" i="9"/>
  <c r="I17" i="9"/>
  <c r="H17" i="9"/>
  <c r="C17" i="9"/>
  <c r="B17" i="9"/>
  <c r="W16" i="9"/>
  <c r="V16" i="9"/>
  <c r="P16" i="9"/>
  <c r="O16" i="9"/>
  <c r="I16" i="9"/>
  <c r="H16" i="9"/>
  <c r="C16" i="9"/>
  <c r="B16" i="9"/>
  <c r="W15" i="9"/>
  <c r="V15" i="9"/>
  <c r="P15" i="9"/>
  <c r="O15" i="9"/>
  <c r="I15" i="9"/>
  <c r="H15" i="9"/>
  <c r="C15" i="9"/>
  <c r="B15" i="9"/>
  <c r="W14" i="9"/>
  <c r="V14" i="9"/>
  <c r="P14" i="9"/>
  <c r="O14" i="9"/>
  <c r="I14" i="9"/>
  <c r="H14" i="9"/>
  <c r="C14" i="9"/>
  <c r="B14" i="9"/>
  <c r="W13" i="9"/>
  <c r="V13" i="9"/>
  <c r="P13" i="9"/>
  <c r="O13" i="9"/>
  <c r="I13" i="9"/>
  <c r="H13" i="9"/>
  <c r="C13" i="9"/>
  <c r="B13" i="9"/>
  <c r="W12" i="9"/>
  <c r="V12" i="9"/>
  <c r="P12" i="9"/>
  <c r="O12" i="9"/>
  <c r="I12" i="9"/>
  <c r="H12" i="9"/>
  <c r="C12" i="9"/>
  <c r="B12" i="9"/>
  <c r="W11" i="9"/>
  <c r="V11" i="9"/>
  <c r="P11" i="9"/>
  <c r="O11" i="9"/>
  <c r="I11" i="9"/>
  <c r="H11" i="9"/>
  <c r="C11" i="9"/>
  <c r="B11" i="9"/>
  <c r="Q8" i="9"/>
  <c r="D8" i="9"/>
  <c r="D25" i="9" s="1"/>
  <c r="X8" i="9" l="1"/>
  <c r="Q25" i="9"/>
  <c r="J8" i="9"/>
  <c r="M10" i="1"/>
  <c r="M11" i="1"/>
  <c r="L12" i="1"/>
  <c r="L13" i="1"/>
  <c r="L14" i="1"/>
  <c r="M15" i="1"/>
  <c r="L16" i="1"/>
  <c r="L17" i="1"/>
  <c r="L18" i="1"/>
  <c r="L19" i="1"/>
  <c r="M20" i="1"/>
  <c r="M21" i="1"/>
  <c r="L22" i="1"/>
  <c r="M23" i="1"/>
  <c r="M24" i="1"/>
  <c r="M25" i="1"/>
  <c r="M26" i="1"/>
  <c r="M27" i="1"/>
  <c r="M28" i="1"/>
  <c r="L29" i="1"/>
  <c r="L30" i="1"/>
  <c r="L31" i="1"/>
  <c r="L32" i="1"/>
  <c r="L33" i="1"/>
  <c r="L34" i="1"/>
  <c r="L35" i="1"/>
  <c r="L36" i="1"/>
  <c r="L37" i="1"/>
  <c r="M38" i="1"/>
  <c r="M39" i="1"/>
  <c r="L40" i="1"/>
  <c r="L41" i="1"/>
  <c r="L42" i="1"/>
  <c r="M43" i="1"/>
  <c r="L44" i="1"/>
  <c r="M45" i="1"/>
  <c r="M46" i="1"/>
  <c r="M47" i="1"/>
  <c r="L48" i="1"/>
  <c r="M49" i="1"/>
  <c r="L50" i="1"/>
  <c r="M51" i="1"/>
  <c r="M52" i="1"/>
  <c r="M53" i="1"/>
  <c r="L54" i="1"/>
  <c r="L55" i="1"/>
  <c r="M56" i="1"/>
  <c r="L57" i="1"/>
  <c r="L58" i="1"/>
  <c r="L59" i="1"/>
  <c r="L60" i="1"/>
  <c r="L61" i="1"/>
  <c r="L62" i="1"/>
  <c r="M63" i="1"/>
  <c r="L64" i="1"/>
  <c r="L65" i="1"/>
  <c r="M66" i="1"/>
  <c r="L67" i="1"/>
  <c r="L68" i="1"/>
  <c r="M69" i="1"/>
  <c r="M70" i="1"/>
  <c r="L71" i="1"/>
  <c r="M72" i="1"/>
  <c r="L73" i="1"/>
  <c r="L74" i="1"/>
  <c r="M75" i="1"/>
  <c r="L76" i="1"/>
  <c r="L77" i="1"/>
  <c r="L78" i="1"/>
  <c r="M79" i="1"/>
  <c r="M80" i="1"/>
  <c r="M81" i="1"/>
  <c r="M82" i="1"/>
  <c r="L83" i="1"/>
  <c r="L84" i="1"/>
  <c r="M85" i="1"/>
  <c r="L86" i="1"/>
  <c r="M87" i="1"/>
  <c r="M88" i="1"/>
  <c r="M89" i="1"/>
  <c r="M90" i="1"/>
  <c r="M91" i="1"/>
  <c r="L92" i="1"/>
  <c r="M93" i="1"/>
  <c r="L94" i="1"/>
  <c r="M95" i="1"/>
  <c r="L96" i="1"/>
  <c r="M96" i="1"/>
  <c r="L97" i="1"/>
  <c r="M97" i="1"/>
  <c r="L98" i="1"/>
  <c r="M98" i="1"/>
  <c r="L99" i="1"/>
  <c r="M99" i="1"/>
  <c r="L100" i="1"/>
  <c r="M100" i="1"/>
  <c r="L101" i="1"/>
  <c r="M101" i="1"/>
  <c r="L102" i="1"/>
  <c r="M102" i="1"/>
  <c r="L103" i="1"/>
  <c r="M103" i="1"/>
  <c r="L104" i="1"/>
  <c r="M104" i="1"/>
  <c r="L105" i="1"/>
  <c r="M105" i="1"/>
  <c r="L106" i="1"/>
  <c r="M106" i="1"/>
  <c r="L107" i="1"/>
  <c r="M107" i="1"/>
  <c r="L108" i="1"/>
  <c r="M108" i="1"/>
  <c r="L109" i="1"/>
  <c r="M109" i="1"/>
  <c r="L110" i="1"/>
  <c r="M110" i="1"/>
  <c r="L111" i="1"/>
  <c r="M111" i="1"/>
  <c r="L112" i="1"/>
  <c r="M112" i="1"/>
  <c r="L113" i="1"/>
  <c r="M113" i="1"/>
  <c r="L114" i="1"/>
  <c r="M114" i="1"/>
  <c r="L115" i="1"/>
  <c r="M115" i="1"/>
  <c r="L116" i="1"/>
  <c r="M116" i="1"/>
  <c r="L117" i="1"/>
  <c r="M117" i="1"/>
  <c r="L118" i="1"/>
  <c r="M118" i="1"/>
  <c r="L119" i="1"/>
  <c r="M119" i="1"/>
  <c r="L120" i="1"/>
  <c r="M120" i="1"/>
  <c r="L121" i="1"/>
  <c r="M121" i="1"/>
  <c r="L122" i="1"/>
  <c r="M122" i="1"/>
  <c r="L123" i="1"/>
  <c r="M123" i="1"/>
  <c r="L124" i="1"/>
  <c r="M124" i="1"/>
  <c r="L125" i="1"/>
  <c r="M125" i="1"/>
  <c r="L126" i="1"/>
  <c r="M126" i="1"/>
  <c r="L127" i="1"/>
  <c r="M127" i="1"/>
  <c r="L128" i="1"/>
  <c r="M128" i="1"/>
  <c r="L129" i="1"/>
  <c r="M129" i="1"/>
  <c r="L130" i="1"/>
  <c r="M130" i="1"/>
  <c r="L131" i="1"/>
  <c r="M131" i="1"/>
  <c r="L132" i="1"/>
  <c r="M132" i="1"/>
  <c r="L133" i="1"/>
  <c r="M133" i="1"/>
  <c r="L134" i="1"/>
  <c r="M134" i="1"/>
  <c r="L135" i="1"/>
  <c r="M135" i="1"/>
  <c r="L136" i="1"/>
  <c r="M136" i="1"/>
  <c r="L137" i="1"/>
  <c r="M137" i="1"/>
  <c r="L138" i="1"/>
  <c r="M138" i="1"/>
  <c r="L139" i="1"/>
  <c r="M139" i="1"/>
  <c r="L140" i="1"/>
  <c r="M140" i="1"/>
  <c r="L141" i="1"/>
  <c r="M141" i="1"/>
  <c r="L142" i="1"/>
  <c r="M142" i="1"/>
  <c r="L143" i="1"/>
  <c r="M143" i="1"/>
  <c r="L144" i="1"/>
  <c r="M144" i="1"/>
  <c r="L145" i="1"/>
  <c r="M145" i="1"/>
  <c r="L146" i="1"/>
  <c r="M146" i="1"/>
  <c r="L147" i="1"/>
  <c r="M147" i="1"/>
  <c r="L148" i="1"/>
  <c r="M148" i="1"/>
  <c r="L149" i="1"/>
  <c r="M149" i="1"/>
  <c r="L150" i="1"/>
  <c r="M150" i="1"/>
  <c r="L151" i="1"/>
  <c r="M151" i="1"/>
  <c r="L152" i="1"/>
  <c r="M152" i="1"/>
  <c r="L153" i="1"/>
  <c r="M153" i="1"/>
  <c r="L154" i="1"/>
  <c r="M154" i="1"/>
  <c r="L155" i="1"/>
  <c r="M155" i="1"/>
  <c r="L156" i="1"/>
  <c r="M156" i="1"/>
  <c r="L157" i="1"/>
  <c r="M157" i="1"/>
  <c r="L158" i="1"/>
  <c r="M158" i="1"/>
  <c r="L159" i="1"/>
  <c r="M159" i="1"/>
  <c r="L160" i="1"/>
  <c r="M160" i="1"/>
  <c r="L161" i="1"/>
  <c r="M161" i="1"/>
  <c r="L162" i="1"/>
  <c r="M162" i="1"/>
  <c r="L163" i="1"/>
  <c r="M163" i="1"/>
  <c r="L164" i="1"/>
  <c r="M164" i="1"/>
  <c r="L165" i="1"/>
  <c r="M165" i="1"/>
  <c r="L166" i="1"/>
  <c r="M166" i="1"/>
  <c r="L167" i="1"/>
  <c r="M167" i="1"/>
  <c r="L168" i="1"/>
  <c r="M168" i="1"/>
  <c r="L169" i="1"/>
  <c r="M169" i="1"/>
  <c r="L170" i="1"/>
  <c r="M170" i="1"/>
  <c r="L171" i="1"/>
  <c r="M171" i="1"/>
  <c r="L172" i="1"/>
  <c r="M172" i="1"/>
  <c r="L173" i="1"/>
  <c r="M173" i="1"/>
  <c r="L174" i="1"/>
  <c r="M174" i="1"/>
  <c r="L175" i="1"/>
  <c r="M175" i="1"/>
  <c r="L176" i="1"/>
  <c r="M176" i="1"/>
  <c r="L177" i="1"/>
  <c r="M177" i="1"/>
  <c r="L178" i="1"/>
  <c r="M178" i="1"/>
  <c r="L179" i="1"/>
  <c r="M179" i="1"/>
  <c r="L180" i="1"/>
  <c r="M180" i="1"/>
  <c r="L181" i="1"/>
  <c r="M181" i="1"/>
  <c r="L182" i="1"/>
  <c r="M182" i="1"/>
  <c r="L183" i="1"/>
  <c r="M183" i="1"/>
  <c r="L184" i="1"/>
  <c r="M184" i="1"/>
  <c r="L185" i="1"/>
  <c r="M185" i="1"/>
  <c r="L186" i="1"/>
  <c r="M186" i="1"/>
  <c r="L187" i="1"/>
  <c r="M187" i="1"/>
  <c r="L188" i="1"/>
  <c r="M188" i="1"/>
  <c r="L189" i="1"/>
  <c r="M189" i="1"/>
  <c r="L190" i="1"/>
  <c r="M190" i="1"/>
  <c r="L191" i="1"/>
  <c r="M191" i="1"/>
  <c r="L192" i="1"/>
  <c r="M192" i="1"/>
  <c r="L193" i="1"/>
  <c r="M193" i="1"/>
  <c r="L194" i="1"/>
  <c r="M194" i="1"/>
  <c r="L195" i="1"/>
  <c r="M195" i="1"/>
  <c r="L196" i="1"/>
  <c r="M196" i="1"/>
  <c r="L197" i="1"/>
  <c r="M197" i="1"/>
  <c r="L198" i="1"/>
  <c r="M198" i="1"/>
  <c r="L299" i="1"/>
  <c r="M299" i="1"/>
  <c r="L300" i="1"/>
  <c r="M300" i="1"/>
  <c r="L301" i="1"/>
  <c r="M301" i="1"/>
  <c r="L302" i="1"/>
  <c r="M302" i="1"/>
  <c r="L303" i="1"/>
  <c r="M303" i="1"/>
  <c r="L304" i="1"/>
  <c r="M304" i="1"/>
  <c r="L305" i="1"/>
  <c r="M305" i="1"/>
  <c r="L306" i="1"/>
  <c r="M306" i="1"/>
  <c r="L307" i="1"/>
  <c r="M307" i="1"/>
  <c r="L308" i="1"/>
  <c r="M308" i="1"/>
  <c r="L309" i="1"/>
  <c r="M309" i="1"/>
  <c r="L310" i="1"/>
  <c r="M310" i="1"/>
  <c r="L311" i="1"/>
  <c r="M311" i="1"/>
  <c r="L312" i="1"/>
  <c r="M312" i="1"/>
  <c r="L313" i="1"/>
  <c r="M313" i="1"/>
  <c r="L314" i="1"/>
  <c r="M314" i="1"/>
  <c r="L315" i="1"/>
  <c r="M315" i="1"/>
  <c r="L316" i="1"/>
  <c r="M316" i="1"/>
  <c r="L317" i="1"/>
  <c r="M317" i="1"/>
  <c r="L318" i="1"/>
  <c r="M318" i="1"/>
  <c r="L319" i="1"/>
  <c r="M319" i="1"/>
  <c r="L320" i="1"/>
  <c r="M320" i="1"/>
  <c r="L341" i="1"/>
  <c r="M341" i="1"/>
  <c r="L342" i="1"/>
  <c r="M342" i="1"/>
  <c r="L343" i="1"/>
  <c r="M343" i="1"/>
  <c r="L344" i="1"/>
  <c r="M344" i="1"/>
  <c r="L345" i="1"/>
  <c r="M345" i="1"/>
  <c r="L346" i="1"/>
  <c r="M346" i="1"/>
  <c r="L347" i="1"/>
  <c r="M347" i="1"/>
  <c r="L348" i="1"/>
  <c r="M348" i="1"/>
  <c r="L349" i="1"/>
  <c r="M349" i="1"/>
  <c r="L350" i="1"/>
  <c r="M350" i="1"/>
  <c r="L381" i="1"/>
  <c r="M381" i="1"/>
  <c r="L382" i="1"/>
  <c r="M382" i="1"/>
  <c r="L383" i="1"/>
  <c r="M383" i="1"/>
  <c r="L384" i="1"/>
  <c r="M384" i="1"/>
  <c r="L385" i="1"/>
  <c r="M385" i="1"/>
  <c r="L386" i="1"/>
  <c r="M386" i="1"/>
  <c r="L387" i="1"/>
  <c r="M387" i="1"/>
  <c r="L388" i="1"/>
  <c r="M388" i="1"/>
  <c r="L389" i="1"/>
  <c r="M389" i="1"/>
  <c r="L390" i="1"/>
  <c r="M390" i="1"/>
  <c r="L391" i="1"/>
  <c r="M391" i="1"/>
  <c r="L392" i="1"/>
  <c r="M392" i="1"/>
  <c r="L393" i="1"/>
  <c r="M393" i="1"/>
  <c r="L394" i="1"/>
  <c r="M394" i="1"/>
  <c r="L395" i="1"/>
  <c r="M395" i="1"/>
  <c r="L396" i="1"/>
  <c r="M396" i="1"/>
  <c r="L397" i="1"/>
  <c r="M397" i="1"/>
  <c r="L398" i="1"/>
  <c r="M398" i="1"/>
  <c r="L399" i="1"/>
  <c r="M399" i="1"/>
  <c r="L500" i="1"/>
  <c r="M500" i="1"/>
  <c r="L501" i="1"/>
  <c r="M501" i="1"/>
  <c r="L502" i="1"/>
  <c r="M502" i="1"/>
  <c r="L503" i="1"/>
  <c r="M503" i="1"/>
  <c r="L504" i="1"/>
  <c r="M504" i="1"/>
  <c r="L505" i="1"/>
  <c r="M505" i="1"/>
  <c r="L506" i="1"/>
  <c r="M506" i="1"/>
  <c r="L507" i="1"/>
  <c r="M507" i="1"/>
  <c r="M508" i="1"/>
  <c r="L9" i="1"/>
  <c r="B33" i="7"/>
  <c r="G10" i="1"/>
  <c r="H10" i="1"/>
  <c r="K10" i="1"/>
  <c r="H11" i="1"/>
  <c r="I11" i="1"/>
  <c r="J11" i="1"/>
  <c r="K11" i="1"/>
  <c r="G12" i="1"/>
  <c r="H12" i="1"/>
  <c r="J12" i="1"/>
  <c r="G13" i="1"/>
  <c r="I13" i="1"/>
  <c r="J13" i="1"/>
  <c r="K13" i="1"/>
  <c r="G14" i="1"/>
  <c r="I14" i="1"/>
  <c r="J14" i="1"/>
  <c r="K14" i="1"/>
  <c r="H15" i="1"/>
  <c r="I15" i="1"/>
  <c r="J15" i="1"/>
  <c r="K15" i="1"/>
  <c r="G16" i="1"/>
  <c r="I16" i="1"/>
  <c r="J16" i="1"/>
  <c r="K16" i="1"/>
  <c r="G17" i="1"/>
  <c r="H17" i="1"/>
  <c r="J17" i="1"/>
  <c r="G18" i="1"/>
  <c r="H18" i="1"/>
  <c r="J18" i="1"/>
  <c r="G19" i="1"/>
  <c r="H19" i="1"/>
  <c r="J19" i="1"/>
  <c r="H20" i="1"/>
  <c r="I20" i="1"/>
  <c r="J20" i="1"/>
  <c r="K20" i="1"/>
  <c r="H21" i="1"/>
  <c r="I21" i="1"/>
  <c r="J21" i="1"/>
  <c r="K21" i="1"/>
  <c r="G22" i="1"/>
  <c r="H22" i="1"/>
  <c r="J22" i="1"/>
  <c r="G23" i="1"/>
  <c r="H23" i="1"/>
  <c r="K23" i="1"/>
  <c r="H24" i="1"/>
  <c r="I24" i="1"/>
  <c r="J24" i="1"/>
  <c r="K24" i="1"/>
  <c r="H25" i="1"/>
  <c r="I25" i="1"/>
  <c r="J25" i="1"/>
  <c r="K25" i="1"/>
  <c r="H26" i="1"/>
  <c r="I26" i="1"/>
  <c r="J26" i="1"/>
  <c r="K26" i="1"/>
  <c r="H27" i="1"/>
  <c r="I27" i="1"/>
  <c r="J27" i="1"/>
  <c r="K27" i="1"/>
  <c r="H28" i="1"/>
  <c r="I28" i="1"/>
  <c r="J28" i="1"/>
  <c r="K28" i="1"/>
  <c r="G29" i="1"/>
  <c r="H29" i="1"/>
  <c r="J29" i="1"/>
  <c r="G30" i="1"/>
  <c r="H30" i="1"/>
  <c r="J30" i="1"/>
  <c r="G31" i="1"/>
  <c r="H31" i="1"/>
  <c r="J31" i="1"/>
  <c r="G32" i="1"/>
  <c r="H32" i="1"/>
  <c r="J32" i="1"/>
  <c r="G33" i="1"/>
  <c r="H33" i="1"/>
  <c r="J33" i="1"/>
  <c r="G34" i="1"/>
  <c r="I34" i="1"/>
  <c r="J34" i="1"/>
  <c r="K34" i="1"/>
  <c r="G35" i="1"/>
  <c r="I35" i="1"/>
  <c r="J35" i="1"/>
  <c r="K35" i="1"/>
  <c r="G36" i="1"/>
  <c r="H36" i="1"/>
  <c r="J36" i="1"/>
  <c r="G37" i="1"/>
  <c r="H37" i="1"/>
  <c r="J37" i="1"/>
  <c r="H38" i="1"/>
  <c r="I38" i="1"/>
  <c r="J38" i="1"/>
  <c r="K38" i="1"/>
  <c r="G39" i="1"/>
  <c r="H39" i="1"/>
  <c r="K39" i="1"/>
  <c r="G40" i="1"/>
  <c r="H40" i="1"/>
  <c r="J40" i="1"/>
  <c r="G41" i="1"/>
  <c r="I41" i="1"/>
  <c r="J41" i="1"/>
  <c r="K41" i="1"/>
  <c r="G42" i="1"/>
  <c r="H42" i="1"/>
  <c r="J42" i="1"/>
  <c r="H43" i="1"/>
  <c r="I43" i="1"/>
  <c r="J43" i="1"/>
  <c r="K43" i="1"/>
  <c r="G44" i="1"/>
  <c r="H44" i="1"/>
  <c r="J44" i="1"/>
  <c r="H45" i="1"/>
  <c r="I45" i="1"/>
  <c r="J45" i="1"/>
  <c r="K45" i="1"/>
  <c r="H46" i="1"/>
  <c r="I46" i="1"/>
  <c r="J46" i="1"/>
  <c r="K46" i="1"/>
  <c r="H47" i="1"/>
  <c r="I47" i="1"/>
  <c r="J47" i="1"/>
  <c r="K47" i="1"/>
  <c r="G48" i="1"/>
  <c r="H48" i="1"/>
  <c r="J48" i="1"/>
  <c r="H49" i="1"/>
  <c r="I49" i="1"/>
  <c r="J49" i="1"/>
  <c r="K49" i="1"/>
  <c r="G50" i="1"/>
  <c r="H50" i="1"/>
  <c r="J50" i="1"/>
  <c r="H51" i="1"/>
  <c r="I51" i="1"/>
  <c r="J51" i="1"/>
  <c r="K51" i="1"/>
  <c r="G52" i="1"/>
  <c r="H52" i="1"/>
  <c r="K52" i="1"/>
  <c r="G53" i="1"/>
  <c r="H53" i="1"/>
  <c r="K53" i="1"/>
  <c r="G54" i="1"/>
  <c r="H54" i="1"/>
  <c r="J54" i="1"/>
  <c r="G55" i="1"/>
  <c r="I55" i="1"/>
  <c r="J55" i="1"/>
  <c r="K55" i="1"/>
  <c r="H56" i="1"/>
  <c r="I56" i="1"/>
  <c r="J56" i="1"/>
  <c r="K56" i="1"/>
  <c r="G57" i="1"/>
  <c r="H57" i="1"/>
  <c r="J57" i="1"/>
  <c r="G58" i="1"/>
  <c r="I58" i="1"/>
  <c r="J58" i="1"/>
  <c r="K58" i="1"/>
  <c r="G59" i="1"/>
  <c r="I59" i="1"/>
  <c r="J59" i="1"/>
  <c r="K59" i="1"/>
  <c r="G60" i="1"/>
  <c r="H60" i="1"/>
  <c r="J60" i="1"/>
  <c r="G61" i="1"/>
  <c r="H61" i="1"/>
  <c r="J61" i="1"/>
  <c r="G62" i="1"/>
  <c r="H62" i="1"/>
  <c r="J62" i="1"/>
  <c r="G63" i="1"/>
  <c r="H63" i="1"/>
  <c r="K63" i="1"/>
  <c r="G64" i="1"/>
  <c r="H64" i="1"/>
  <c r="J64" i="1"/>
  <c r="G65" i="1"/>
  <c r="H65" i="1"/>
  <c r="J65" i="1"/>
  <c r="H66" i="1"/>
  <c r="I66" i="1"/>
  <c r="J66" i="1"/>
  <c r="K66" i="1"/>
  <c r="G67" i="1"/>
  <c r="H67" i="1"/>
  <c r="J67" i="1"/>
  <c r="G68" i="1"/>
  <c r="I68" i="1"/>
  <c r="J68" i="1"/>
  <c r="K68" i="1"/>
  <c r="H69" i="1"/>
  <c r="I69" i="1"/>
  <c r="J69" i="1"/>
  <c r="K69" i="1"/>
  <c r="H70" i="1"/>
  <c r="I70" i="1"/>
  <c r="J70" i="1"/>
  <c r="K70" i="1"/>
  <c r="G71" i="1"/>
  <c r="H71" i="1"/>
  <c r="J71" i="1"/>
  <c r="H72" i="1"/>
  <c r="I72" i="1"/>
  <c r="J72" i="1"/>
  <c r="K72" i="1"/>
  <c r="G73" i="1"/>
  <c r="H73" i="1"/>
  <c r="J73" i="1"/>
  <c r="G74" i="1"/>
  <c r="H74" i="1"/>
  <c r="J74" i="1"/>
  <c r="H75" i="1"/>
  <c r="I75" i="1"/>
  <c r="J75" i="1"/>
  <c r="K75" i="1"/>
  <c r="G76" i="1"/>
  <c r="I76" i="1"/>
  <c r="J76" i="1"/>
  <c r="K76" i="1"/>
  <c r="G77" i="1"/>
  <c r="H77" i="1"/>
  <c r="J77" i="1"/>
  <c r="G78" i="1"/>
  <c r="H78" i="1"/>
  <c r="J78" i="1"/>
  <c r="H79" i="1"/>
  <c r="I79" i="1"/>
  <c r="J79" i="1"/>
  <c r="K79" i="1"/>
  <c r="H80" i="1"/>
  <c r="I80" i="1"/>
  <c r="J80" i="1"/>
  <c r="K80" i="1"/>
  <c r="H81" i="1"/>
  <c r="I81" i="1"/>
  <c r="J81" i="1"/>
  <c r="K81" i="1"/>
  <c r="G82" i="1"/>
  <c r="H82" i="1"/>
  <c r="K82" i="1"/>
  <c r="G83" i="1"/>
  <c r="H83" i="1"/>
  <c r="J83" i="1"/>
  <c r="G84" i="1"/>
  <c r="H84" i="1"/>
  <c r="J84" i="1"/>
  <c r="G85" i="1"/>
  <c r="H85" i="1"/>
  <c r="K85" i="1"/>
  <c r="G86" i="1"/>
  <c r="I86" i="1"/>
  <c r="J86" i="1"/>
  <c r="K86" i="1"/>
  <c r="H87" i="1"/>
  <c r="I87" i="1"/>
  <c r="J87" i="1"/>
  <c r="K87" i="1"/>
  <c r="H88" i="1"/>
  <c r="I88" i="1"/>
  <c r="J88" i="1"/>
  <c r="K88" i="1"/>
  <c r="H89" i="1"/>
  <c r="I89" i="1"/>
  <c r="J89" i="1"/>
  <c r="K89" i="1"/>
  <c r="H90" i="1"/>
  <c r="I90" i="1"/>
  <c r="J90" i="1"/>
  <c r="K90" i="1"/>
  <c r="H91" i="1"/>
  <c r="I91" i="1"/>
  <c r="J91" i="1"/>
  <c r="K91" i="1"/>
  <c r="G92" i="1"/>
  <c r="I92" i="1"/>
  <c r="J92" i="1"/>
  <c r="K92" i="1"/>
  <c r="H93" i="1"/>
  <c r="I93" i="1"/>
  <c r="J93" i="1"/>
  <c r="K93" i="1"/>
  <c r="G94" i="1"/>
  <c r="H94" i="1"/>
  <c r="J94" i="1"/>
  <c r="G95" i="1"/>
  <c r="H95" i="1"/>
  <c r="K95" i="1"/>
  <c r="G96" i="1"/>
  <c r="H96" i="1"/>
  <c r="I96" i="1"/>
  <c r="J96" i="1"/>
  <c r="K96" i="1"/>
  <c r="G97" i="1"/>
  <c r="H97" i="1"/>
  <c r="I97" i="1"/>
  <c r="J97" i="1"/>
  <c r="K97" i="1"/>
  <c r="G98" i="1"/>
  <c r="H98" i="1"/>
  <c r="I98" i="1"/>
  <c r="J98" i="1"/>
  <c r="K98" i="1"/>
  <c r="G99" i="1"/>
  <c r="H99" i="1"/>
  <c r="I99" i="1"/>
  <c r="J99" i="1"/>
  <c r="K99" i="1"/>
  <c r="G100" i="1"/>
  <c r="H100" i="1"/>
  <c r="I100" i="1"/>
  <c r="J100" i="1"/>
  <c r="K100" i="1"/>
  <c r="G101" i="1"/>
  <c r="H101" i="1"/>
  <c r="I101" i="1"/>
  <c r="J101" i="1"/>
  <c r="K101" i="1"/>
  <c r="G102" i="1"/>
  <c r="H102" i="1"/>
  <c r="I102" i="1"/>
  <c r="J102" i="1"/>
  <c r="K102" i="1"/>
  <c r="G103" i="1"/>
  <c r="H103" i="1"/>
  <c r="I103" i="1"/>
  <c r="J103" i="1"/>
  <c r="K103" i="1"/>
  <c r="G104" i="1"/>
  <c r="H104" i="1"/>
  <c r="I104" i="1"/>
  <c r="J104" i="1"/>
  <c r="K104" i="1"/>
  <c r="G105" i="1"/>
  <c r="H105" i="1"/>
  <c r="I105" i="1"/>
  <c r="J105" i="1"/>
  <c r="K105" i="1"/>
  <c r="G106" i="1"/>
  <c r="H106" i="1"/>
  <c r="I106" i="1"/>
  <c r="J106" i="1"/>
  <c r="K106" i="1"/>
  <c r="G107" i="1"/>
  <c r="H107" i="1"/>
  <c r="I107" i="1"/>
  <c r="J107" i="1"/>
  <c r="K107" i="1"/>
  <c r="G108" i="1"/>
  <c r="H108" i="1"/>
  <c r="I108" i="1"/>
  <c r="J108" i="1"/>
  <c r="K108" i="1"/>
  <c r="G109" i="1"/>
  <c r="H109" i="1"/>
  <c r="I109" i="1"/>
  <c r="J109" i="1"/>
  <c r="K109" i="1"/>
  <c r="G110" i="1"/>
  <c r="H110" i="1"/>
  <c r="I110" i="1"/>
  <c r="J110" i="1"/>
  <c r="K110" i="1"/>
  <c r="G111" i="1"/>
  <c r="H111" i="1"/>
  <c r="I111" i="1"/>
  <c r="J111" i="1"/>
  <c r="K111" i="1"/>
  <c r="G112" i="1"/>
  <c r="H112" i="1"/>
  <c r="I112" i="1"/>
  <c r="J112" i="1"/>
  <c r="K112" i="1"/>
  <c r="G113" i="1"/>
  <c r="H113" i="1"/>
  <c r="I113" i="1"/>
  <c r="J113" i="1"/>
  <c r="K113" i="1"/>
  <c r="G114" i="1"/>
  <c r="H114" i="1"/>
  <c r="I114" i="1"/>
  <c r="J114" i="1"/>
  <c r="K114" i="1"/>
  <c r="G115" i="1"/>
  <c r="H115" i="1"/>
  <c r="I115" i="1"/>
  <c r="J115" i="1"/>
  <c r="K115" i="1"/>
  <c r="G116" i="1"/>
  <c r="H116" i="1"/>
  <c r="I116" i="1"/>
  <c r="J116" i="1"/>
  <c r="K116" i="1"/>
  <c r="G117" i="1"/>
  <c r="H117" i="1"/>
  <c r="I117" i="1"/>
  <c r="J117" i="1"/>
  <c r="K117" i="1"/>
  <c r="G118" i="1"/>
  <c r="H118" i="1"/>
  <c r="I118" i="1"/>
  <c r="J118" i="1"/>
  <c r="K118" i="1"/>
  <c r="G119" i="1"/>
  <c r="H119" i="1"/>
  <c r="I119" i="1"/>
  <c r="J119" i="1"/>
  <c r="K119" i="1"/>
  <c r="G120" i="1"/>
  <c r="H120" i="1"/>
  <c r="I120" i="1"/>
  <c r="J120" i="1"/>
  <c r="K120" i="1"/>
  <c r="G121" i="1"/>
  <c r="H121" i="1"/>
  <c r="I121" i="1"/>
  <c r="J121" i="1"/>
  <c r="K121" i="1"/>
  <c r="G122" i="1"/>
  <c r="H122" i="1"/>
  <c r="I122" i="1"/>
  <c r="J122" i="1"/>
  <c r="K122" i="1"/>
  <c r="G123" i="1"/>
  <c r="H123" i="1"/>
  <c r="I123" i="1"/>
  <c r="J123" i="1"/>
  <c r="K123" i="1"/>
  <c r="G124" i="1"/>
  <c r="H124" i="1"/>
  <c r="I124" i="1"/>
  <c r="J124" i="1"/>
  <c r="K124" i="1"/>
  <c r="G125" i="1"/>
  <c r="H125" i="1"/>
  <c r="I125" i="1"/>
  <c r="J125" i="1"/>
  <c r="K125" i="1"/>
  <c r="G126" i="1"/>
  <c r="H126" i="1"/>
  <c r="I126" i="1"/>
  <c r="J126" i="1"/>
  <c r="K126" i="1"/>
  <c r="G127" i="1"/>
  <c r="H127" i="1"/>
  <c r="I127" i="1"/>
  <c r="J127" i="1"/>
  <c r="K127" i="1"/>
  <c r="G128" i="1"/>
  <c r="H128" i="1"/>
  <c r="I128" i="1"/>
  <c r="J128" i="1"/>
  <c r="K128" i="1"/>
  <c r="G129" i="1"/>
  <c r="H129" i="1"/>
  <c r="I129" i="1"/>
  <c r="J129" i="1"/>
  <c r="K129" i="1"/>
  <c r="G130" i="1"/>
  <c r="H130" i="1"/>
  <c r="I130" i="1"/>
  <c r="J130" i="1"/>
  <c r="K130" i="1"/>
  <c r="G131" i="1"/>
  <c r="H131" i="1"/>
  <c r="I131" i="1"/>
  <c r="J131" i="1"/>
  <c r="K131" i="1"/>
  <c r="G132" i="1"/>
  <c r="H132" i="1"/>
  <c r="I132" i="1"/>
  <c r="J132" i="1"/>
  <c r="K132" i="1"/>
  <c r="G133" i="1"/>
  <c r="H133" i="1"/>
  <c r="I133" i="1"/>
  <c r="J133" i="1"/>
  <c r="K133" i="1"/>
  <c r="G134" i="1"/>
  <c r="H134" i="1"/>
  <c r="I134" i="1"/>
  <c r="J134" i="1"/>
  <c r="K134" i="1"/>
  <c r="G135" i="1"/>
  <c r="H135" i="1"/>
  <c r="I135" i="1"/>
  <c r="J135" i="1"/>
  <c r="K135" i="1"/>
  <c r="G136" i="1"/>
  <c r="H136" i="1"/>
  <c r="I136" i="1"/>
  <c r="J136" i="1"/>
  <c r="K136" i="1"/>
  <c r="G137" i="1"/>
  <c r="H137" i="1"/>
  <c r="I137" i="1"/>
  <c r="J137" i="1"/>
  <c r="K137" i="1"/>
  <c r="G138" i="1"/>
  <c r="H138" i="1"/>
  <c r="I138" i="1"/>
  <c r="J138" i="1"/>
  <c r="K138" i="1"/>
  <c r="G139" i="1"/>
  <c r="H139" i="1"/>
  <c r="I139" i="1"/>
  <c r="J139" i="1"/>
  <c r="K139" i="1"/>
  <c r="G140" i="1"/>
  <c r="H140" i="1"/>
  <c r="I140" i="1"/>
  <c r="J140" i="1"/>
  <c r="K140" i="1"/>
  <c r="G141" i="1"/>
  <c r="H141" i="1"/>
  <c r="I141" i="1"/>
  <c r="J141" i="1"/>
  <c r="K141" i="1"/>
  <c r="G142" i="1"/>
  <c r="H142" i="1"/>
  <c r="I142" i="1"/>
  <c r="J142" i="1"/>
  <c r="K142" i="1"/>
  <c r="G143" i="1"/>
  <c r="H143" i="1"/>
  <c r="I143" i="1"/>
  <c r="J143" i="1"/>
  <c r="K143" i="1"/>
  <c r="G144" i="1"/>
  <c r="H144" i="1"/>
  <c r="I144" i="1"/>
  <c r="J144" i="1"/>
  <c r="K144" i="1"/>
  <c r="G145" i="1"/>
  <c r="H145" i="1"/>
  <c r="I145" i="1"/>
  <c r="J145" i="1"/>
  <c r="K145" i="1"/>
  <c r="G146" i="1"/>
  <c r="H146" i="1"/>
  <c r="I146" i="1"/>
  <c r="J146" i="1"/>
  <c r="K146" i="1"/>
  <c r="G147" i="1"/>
  <c r="H147" i="1"/>
  <c r="I147" i="1"/>
  <c r="J147" i="1"/>
  <c r="K147" i="1"/>
  <c r="G148" i="1"/>
  <c r="H148" i="1"/>
  <c r="I148" i="1"/>
  <c r="J148" i="1"/>
  <c r="K148" i="1"/>
  <c r="G149" i="1"/>
  <c r="H149" i="1"/>
  <c r="I149" i="1"/>
  <c r="J149" i="1"/>
  <c r="K149" i="1"/>
  <c r="G150" i="1"/>
  <c r="H150" i="1"/>
  <c r="I150" i="1"/>
  <c r="J150" i="1"/>
  <c r="K150" i="1"/>
  <c r="G151" i="1"/>
  <c r="H151" i="1"/>
  <c r="I151" i="1"/>
  <c r="J151" i="1"/>
  <c r="K151" i="1"/>
  <c r="G152" i="1"/>
  <c r="H152" i="1"/>
  <c r="I152" i="1"/>
  <c r="J152" i="1"/>
  <c r="K152" i="1"/>
  <c r="G153" i="1"/>
  <c r="H153" i="1"/>
  <c r="I153" i="1"/>
  <c r="J153" i="1"/>
  <c r="K153" i="1"/>
  <c r="G154" i="1"/>
  <c r="H154" i="1"/>
  <c r="I154" i="1"/>
  <c r="J154" i="1"/>
  <c r="K154" i="1"/>
  <c r="G155" i="1"/>
  <c r="H155" i="1"/>
  <c r="I155" i="1"/>
  <c r="J155" i="1"/>
  <c r="K155" i="1"/>
  <c r="G156" i="1"/>
  <c r="H156" i="1"/>
  <c r="I156" i="1"/>
  <c r="J156" i="1"/>
  <c r="K156" i="1"/>
  <c r="G157" i="1"/>
  <c r="H157" i="1"/>
  <c r="I157" i="1"/>
  <c r="J157" i="1"/>
  <c r="K157" i="1"/>
  <c r="G158" i="1"/>
  <c r="H158" i="1"/>
  <c r="I158" i="1"/>
  <c r="J158" i="1"/>
  <c r="K158" i="1"/>
  <c r="G159" i="1"/>
  <c r="H159" i="1"/>
  <c r="I159" i="1"/>
  <c r="J159" i="1"/>
  <c r="K159" i="1"/>
  <c r="G160" i="1"/>
  <c r="H160" i="1"/>
  <c r="I160" i="1"/>
  <c r="J160" i="1"/>
  <c r="K160" i="1"/>
  <c r="G161" i="1"/>
  <c r="H161" i="1"/>
  <c r="I161" i="1"/>
  <c r="J161" i="1"/>
  <c r="K161" i="1"/>
  <c r="G162" i="1"/>
  <c r="H162" i="1"/>
  <c r="I162" i="1"/>
  <c r="J162" i="1"/>
  <c r="K162" i="1"/>
  <c r="G163" i="1"/>
  <c r="H163" i="1"/>
  <c r="I163" i="1"/>
  <c r="J163" i="1"/>
  <c r="K163" i="1"/>
  <c r="G164" i="1"/>
  <c r="H164" i="1"/>
  <c r="I164" i="1"/>
  <c r="J164" i="1"/>
  <c r="K164" i="1"/>
  <c r="G165" i="1"/>
  <c r="H165" i="1"/>
  <c r="I165" i="1"/>
  <c r="J165" i="1"/>
  <c r="K165" i="1"/>
  <c r="G166" i="1"/>
  <c r="H166" i="1"/>
  <c r="I166" i="1"/>
  <c r="J166" i="1"/>
  <c r="K166" i="1"/>
  <c r="G167" i="1"/>
  <c r="H167" i="1"/>
  <c r="I167" i="1"/>
  <c r="J167" i="1"/>
  <c r="K167" i="1"/>
  <c r="G168" i="1"/>
  <c r="H168" i="1"/>
  <c r="I168" i="1"/>
  <c r="J168" i="1"/>
  <c r="K168" i="1"/>
  <c r="G169" i="1"/>
  <c r="H169" i="1"/>
  <c r="I169" i="1"/>
  <c r="J169" i="1"/>
  <c r="K169" i="1"/>
  <c r="G170" i="1"/>
  <c r="H170" i="1"/>
  <c r="I170" i="1"/>
  <c r="J170" i="1"/>
  <c r="K170" i="1"/>
  <c r="G171" i="1"/>
  <c r="H171" i="1"/>
  <c r="I171" i="1"/>
  <c r="J171" i="1"/>
  <c r="K171" i="1"/>
  <c r="G172" i="1"/>
  <c r="H172" i="1"/>
  <c r="I172" i="1"/>
  <c r="J172" i="1"/>
  <c r="K172" i="1"/>
  <c r="G173" i="1"/>
  <c r="H173" i="1"/>
  <c r="I173" i="1"/>
  <c r="J173" i="1"/>
  <c r="K173" i="1"/>
  <c r="G174" i="1"/>
  <c r="H174" i="1"/>
  <c r="I174" i="1"/>
  <c r="J174" i="1"/>
  <c r="K174" i="1"/>
  <c r="G175" i="1"/>
  <c r="H175" i="1"/>
  <c r="I175" i="1"/>
  <c r="J175" i="1"/>
  <c r="K175" i="1"/>
  <c r="G176" i="1"/>
  <c r="H176" i="1"/>
  <c r="I176" i="1"/>
  <c r="J176" i="1"/>
  <c r="K176" i="1"/>
  <c r="G177" i="1"/>
  <c r="H177" i="1"/>
  <c r="I177" i="1"/>
  <c r="J177" i="1"/>
  <c r="K177" i="1"/>
  <c r="G178" i="1"/>
  <c r="H178" i="1"/>
  <c r="I178" i="1"/>
  <c r="J178" i="1"/>
  <c r="K178" i="1"/>
  <c r="G179" i="1"/>
  <c r="H179" i="1"/>
  <c r="I179" i="1"/>
  <c r="J179" i="1"/>
  <c r="K179" i="1"/>
  <c r="G180" i="1"/>
  <c r="H180" i="1"/>
  <c r="I180" i="1"/>
  <c r="J180" i="1"/>
  <c r="K180" i="1"/>
  <c r="G181" i="1"/>
  <c r="H181" i="1"/>
  <c r="I181" i="1"/>
  <c r="J181" i="1"/>
  <c r="K181" i="1"/>
  <c r="G182" i="1"/>
  <c r="H182" i="1"/>
  <c r="I182" i="1"/>
  <c r="J182" i="1"/>
  <c r="K182" i="1"/>
  <c r="G183" i="1"/>
  <c r="H183" i="1"/>
  <c r="I183" i="1"/>
  <c r="J183" i="1"/>
  <c r="K183" i="1"/>
  <c r="G184" i="1"/>
  <c r="H184" i="1"/>
  <c r="I184" i="1"/>
  <c r="J184" i="1"/>
  <c r="K184" i="1"/>
  <c r="G185" i="1"/>
  <c r="H185" i="1"/>
  <c r="I185" i="1"/>
  <c r="J185" i="1"/>
  <c r="K185" i="1"/>
  <c r="G186" i="1"/>
  <c r="H186" i="1"/>
  <c r="I186" i="1"/>
  <c r="J186" i="1"/>
  <c r="K186" i="1"/>
  <c r="G187" i="1"/>
  <c r="H187" i="1"/>
  <c r="I187" i="1"/>
  <c r="J187" i="1"/>
  <c r="K187" i="1"/>
  <c r="G188" i="1"/>
  <c r="H188" i="1"/>
  <c r="I188" i="1"/>
  <c r="J188" i="1"/>
  <c r="K188" i="1"/>
  <c r="G189" i="1"/>
  <c r="H189" i="1"/>
  <c r="I189" i="1"/>
  <c r="J189" i="1"/>
  <c r="K189" i="1"/>
  <c r="G190" i="1"/>
  <c r="H190" i="1"/>
  <c r="I190" i="1"/>
  <c r="J190" i="1"/>
  <c r="K190" i="1"/>
  <c r="G191" i="1"/>
  <c r="H191" i="1"/>
  <c r="I191" i="1"/>
  <c r="J191" i="1"/>
  <c r="K191" i="1"/>
  <c r="G192" i="1"/>
  <c r="H192" i="1"/>
  <c r="I192" i="1"/>
  <c r="J192" i="1"/>
  <c r="K192" i="1"/>
  <c r="G193" i="1"/>
  <c r="H193" i="1"/>
  <c r="I193" i="1"/>
  <c r="J193" i="1"/>
  <c r="K193" i="1"/>
  <c r="G194" i="1"/>
  <c r="H194" i="1"/>
  <c r="I194" i="1"/>
  <c r="J194" i="1"/>
  <c r="K194" i="1"/>
  <c r="G195" i="1"/>
  <c r="H195" i="1"/>
  <c r="I195" i="1"/>
  <c r="J195" i="1"/>
  <c r="K195" i="1"/>
  <c r="G196" i="1"/>
  <c r="H196" i="1"/>
  <c r="I196" i="1"/>
  <c r="J196" i="1"/>
  <c r="K196" i="1"/>
  <c r="G197" i="1"/>
  <c r="H197" i="1"/>
  <c r="I197" i="1"/>
  <c r="J197" i="1"/>
  <c r="K197" i="1"/>
  <c r="G198" i="1"/>
  <c r="H198" i="1"/>
  <c r="I198" i="1"/>
  <c r="J198" i="1"/>
  <c r="K198" i="1"/>
  <c r="G299" i="1"/>
  <c r="H299" i="1"/>
  <c r="I299" i="1"/>
  <c r="J299" i="1"/>
  <c r="K299" i="1"/>
  <c r="G300" i="1"/>
  <c r="H300" i="1"/>
  <c r="I300" i="1"/>
  <c r="J300" i="1"/>
  <c r="K300" i="1"/>
  <c r="G301" i="1"/>
  <c r="H301" i="1"/>
  <c r="I301" i="1"/>
  <c r="J301" i="1"/>
  <c r="K301" i="1"/>
  <c r="G302" i="1"/>
  <c r="H302" i="1"/>
  <c r="I302" i="1"/>
  <c r="J302" i="1"/>
  <c r="K302" i="1"/>
  <c r="G303" i="1"/>
  <c r="H303" i="1"/>
  <c r="I303" i="1"/>
  <c r="J303" i="1"/>
  <c r="K303" i="1"/>
  <c r="G304" i="1"/>
  <c r="H304" i="1"/>
  <c r="I304" i="1"/>
  <c r="J304" i="1"/>
  <c r="K304" i="1"/>
  <c r="G305" i="1"/>
  <c r="H305" i="1"/>
  <c r="I305" i="1"/>
  <c r="J305" i="1"/>
  <c r="K305" i="1"/>
  <c r="G306" i="1"/>
  <c r="H306" i="1"/>
  <c r="I306" i="1"/>
  <c r="J306" i="1"/>
  <c r="K306" i="1"/>
  <c r="G307" i="1"/>
  <c r="H307" i="1"/>
  <c r="I307" i="1"/>
  <c r="J307" i="1"/>
  <c r="K307" i="1"/>
  <c r="G308" i="1"/>
  <c r="H308" i="1"/>
  <c r="I308" i="1"/>
  <c r="J308" i="1"/>
  <c r="K308" i="1"/>
  <c r="G309" i="1"/>
  <c r="H309" i="1"/>
  <c r="I309" i="1"/>
  <c r="J309" i="1"/>
  <c r="K309" i="1"/>
  <c r="G310" i="1"/>
  <c r="H310" i="1"/>
  <c r="I310" i="1"/>
  <c r="J310" i="1"/>
  <c r="K310" i="1"/>
  <c r="G311" i="1"/>
  <c r="H311" i="1"/>
  <c r="I311" i="1"/>
  <c r="J311" i="1"/>
  <c r="K311" i="1"/>
  <c r="G312" i="1"/>
  <c r="H312" i="1"/>
  <c r="I312" i="1"/>
  <c r="J312" i="1"/>
  <c r="K312" i="1"/>
  <c r="G313" i="1"/>
  <c r="H313" i="1"/>
  <c r="I313" i="1"/>
  <c r="J313" i="1"/>
  <c r="K313" i="1"/>
  <c r="G314" i="1"/>
  <c r="H314" i="1"/>
  <c r="I314" i="1"/>
  <c r="J314" i="1"/>
  <c r="K314" i="1"/>
  <c r="G315" i="1"/>
  <c r="H315" i="1"/>
  <c r="I315" i="1"/>
  <c r="J315" i="1"/>
  <c r="K315" i="1"/>
  <c r="G316" i="1"/>
  <c r="H316" i="1"/>
  <c r="I316" i="1"/>
  <c r="J316" i="1"/>
  <c r="K316" i="1"/>
  <c r="G317" i="1"/>
  <c r="H317" i="1"/>
  <c r="I317" i="1"/>
  <c r="J317" i="1"/>
  <c r="K317" i="1"/>
  <c r="G318" i="1"/>
  <c r="H318" i="1"/>
  <c r="I318" i="1"/>
  <c r="J318" i="1"/>
  <c r="K318" i="1"/>
  <c r="G319" i="1"/>
  <c r="H319" i="1"/>
  <c r="I319" i="1"/>
  <c r="J319" i="1"/>
  <c r="K319" i="1"/>
  <c r="G320" i="1"/>
  <c r="H320" i="1"/>
  <c r="I320" i="1"/>
  <c r="J320" i="1"/>
  <c r="K320" i="1"/>
  <c r="G341" i="1"/>
  <c r="H341" i="1"/>
  <c r="I341" i="1"/>
  <c r="J341" i="1"/>
  <c r="K341" i="1"/>
  <c r="G342" i="1"/>
  <c r="H342" i="1"/>
  <c r="I342" i="1"/>
  <c r="J342" i="1"/>
  <c r="K342" i="1"/>
  <c r="G343" i="1"/>
  <c r="H343" i="1"/>
  <c r="I343" i="1"/>
  <c r="J343" i="1"/>
  <c r="K343" i="1"/>
  <c r="G344" i="1"/>
  <c r="H344" i="1"/>
  <c r="I344" i="1"/>
  <c r="J344" i="1"/>
  <c r="K344" i="1"/>
  <c r="G345" i="1"/>
  <c r="H345" i="1"/>
  <c r="I345" i="1"/>
  <c r="J345" i="1"/>
  <c r="K345" i="1"/>
  <c r="G346" i="1"/>
  <c r="H346" i="1"/>
  <c r="I346" i="1"/>
  <c r="J346" i="1"/>
  <c r="K346" i="1"/>
  <c r="G347" i="1"/>
  <c r="H347" i="1"/>
  <c r="I347" i="1"/>
  <c r="J347" i="1"/>
  <c r="K347" i="1"/>
  <c r="G348" i="1"/>
  <c r="H348" i="1"/>
  <c r="I348" i="1"/>
  <c r="J348" i="1"/>
  <c r="K348" i="1"/>
  <c r="G349" i="1"/>
  <c r="H349" i="1"/>
  <c r="I349" i="1"/>
  <c r="J349" i="1"/>
  <c r="K349" i="1"/>
  <c r="G350" i="1"/>
  <c r="H350" i="1"/>
  <c r="I350" i="1"/>
  <c r="J350" i="1"/>
  <c r="K350" i="1"/>
  <c r="G381" i="1"/>
  <c r="H381" i="1"/>
  <c r="I381" i="1"/>
  <c r="J381" i="1"/>
  <c r="K381" i="1"/>
  <c r="G382" i="1"/>
  <c r="H382" i="1"/>
  <c r="I382" i="1"/>
  <c r="J382" i="1"/>
  <c r="K382" i="1"/>
  <c r="G383" i="1"/>
  <c r="H383" i="1"/>
  <c r="I383" i="1"/>
  <c r="J383" i="1"/>
  <c r="K383" i="1"/>
  <c r="G384" i="1"/>
  <c r="H384" i="1"/>
  <c r="I384" i="1"/>
  <c r="J384" i="1"/>
  <c r="K384" i="1"/>
  <c r="G385" i="1"/>
  <c r="H385" i="1"/>
  <c r="I385" i="1"/>
  <c r="J385" i="1"/>
  <c r="K385" i="1"/>
  <c r="G386" i="1"/>
  <c r="H386" i="1"/>
  <c r="I386" i="1"/>
  <c r="J386" i="1"/>
  <c r="K386" i="1"/>
  <c r="G387" i="1"/>
  <c r="H387" i="1"/>
  <c r="I387" i="1"/>
  <c r="J387" i="1"/>
  <c r="K387" i="1"/>
  <c r="G388" i="1"/>
  <c r="H388" i="1"/>
  <c r="I388" i="1"/>
  <c r="J388" i="1"/>
  <c r="K388" i="1"/>
  <c r="G389" i="1"/>
  <c r="H389" i="1"/>
  <c r="I389" i="1"/>
  <c r="J389" i="1"/>
  <c r="K389" i="1"/>
  <c r="G390" i="1"/>
  <c r="H390" i="1"/>
  <c r="I390" i="1"/>
  <c r="J390" i="1"/>
  <c r="K390" i="1"/>
  <c r="G391" i="1"/>
  <c r="H391" i="1"/>
  <c r="I391" i="1"/>
  <c r="J391" i="1"/>
  <c r="K391" i="1"/>
  <c r="G392" i="1"/>
  <c r="H392" i="1"/>
  <c r="I392" i="1"/>
  <c r="J392" i="1"/>
  <c r="K392" i="1"/>
  <c r="G393" i="1"/>
  <c r="H393" i="1"/>
  <c r="I393" i="1"/>
  <c r="J393" i="1"/>
  <c r="K393" i="1"/>
  <c r="G394" i="1"/>
  <c r="H394" i="1"/>
  <c r="I394" i="1"/>
  <c r="J394" i="1"/>
  <c r="K394" i="1"/>
  <c r="G395" i="1"/>
  <c r="H395" i="1"/>
  <c r="I395" i="1"/>
  <c r="J395" i="1"/>
  <c r="K395" i="1"/>
  <c r="G396" i="1"/>
  <c r="H396" i="1"/>
  <c r="I396" i="1"/>
  <c r="J396" i="1"/>
  <c r="K396" i="1"/>
  <c r="G397" i="1"/>
  <c r="H397" i="1"/>
  <c r="I397" i="1"/>
  <c r="J397" i="1"/>
  <c r="K397" i="1"/>
  <c r="G398" i="1"/>
  <c r="H398" i="1"/>
  <c r="I398" i="1"/>
  <c r="J398" i="1"/>
  <c r="K398" i="1"/>
  <c r="G399" i="1"/>
  <c r="H399" i="1"/>
  <c r="I399" i="1"/>
  <c r="J399" i="1"/>
  <c r="K399" i="1"/>
  <c r="G500" i="1"/>
  <c r="H500" i="1"/>
  <c r="I500" i="1"/>
  <c r="J500" i="1"/>
  <c r="K500" i="1"/>
  <c r="G501" i="1"/>
  <c r="H501" i="1"/>
  <c r="I501" i="1"/>
  <c r="J501" i="1"/>
  <c r="K501" i="1"/>
  <c r="G502" i="1"/>
  <c r="H502" i="1"/>
  <c r="I502" i="1"/>
  <c r="J502" i="1"/>
  <c r="K502" i="1"/>
  <c r="G503" i="1"/>
  <c r="H503" i="1"/>
  <c r="I503" i="1"/>
  <c r="J503" i="1"/>
  <c r="K503" i="1"/>
  <c r="G504" i="1"/>
  <c r="H504" i="1"/>
  <c r="I504" i="1"/>
  <c r="J504" i="1"/>
  <c r="K504" i="1"/>
  <c r="G505" i="1"/>
  <c r="H505" i="1"/>
  <c r="I505" i="1"/>
  <c r="J505" i="1"/>
  <c r="K505" i="1"/>
  <c r="G506" i="1"/>
  <c r="H506" i="1"/>
  <c r="I506" i="1"/>
  <c r="J506" i="1"/>
  <c r="K506" i="1"/>
  <c r="G507" i="1"/>
  <c r="H507" i="1"/>
  <c r="I507" i="1"/>
  <c r="J507" i="1"/>
  <c r="K507" i="1"/>
  <c r="H508" i="1"/>
  <c r="I508" i="1"/>
  <c r="J508" i="1"/>
  <c r="K508" i="1"/>
  <c r="J9" i="1"/>
  <c r="H9" i="1"/>
  <c r="G9" i="1"/>
  <c r="B28" i="5" l="1"/>
  <c r="K19" i="7" l="1"/>
  <c r="K17" i="7"/>
  <c r="K15" i="7"/>
  <c r="K13" i="7"/>
  <c r="K20" i="5"/>
  <c r="K20" i="7"/>
  <c r="K18" i="7"/>
  <c r="K16" i="7"/>
  <c r="K14" i="7"/>
  <c r="K12" i="7"/>
  <c r="K19" i="5"/>
  <c r="K17" i="5"/>
  <c r="K15" i="5"/>
  <c r="K13" i="5"/>
  <c r="K18" i="5"/>
  <c r="K16" i="5"/>
  <c r="K14" i="5"/>
  <c r="K12" i="5"/>
  <c r="I12" i="6"/>
  <c r="B28" i="4"/>
  <c r="F23" i="1"/>
  <c r="A6" i="1"/>
  <c r="D10" i="1"/>
  <c r="E10" i="1"/>
  <c r="L10" i="1" s="1"/>
  <c r="D11" i="1"/>
  <c r="E11" i="1"/>
  <c r="L11" i="1" s="1"/>
  <c r="D12" i="1"/>
  <c r="E12" i="1"/>
  <c r="M12" i="1" s="1"/>
  <c r="F12" i="1"/>
  <c r="D13" i="1"/>
  <c r="E13" i="1"/>
  <c r="D14" i="1"/>
  <c r="E14" i="1"/>
  <c r="M14" i="1" s="1"/>
  <c r="D15" i="1"/>
  <c r="E15" i="1"/>
  <c r="L15" i="1" s="1"/>
  <c r="D16" i="1"/>
  <c r="E16" i="1"/>
  <c r="M16" i="1" s="1"/>
  <c r="D17" i="1"/>
  <c r="E17" i="1"/>
  <c r="M17" i="1" s="1"/>
  <c r="F17" i="1"/>
  <c r="D18" i="1"/>
  <c r="E18" i="1"/>
  <c r="M18" i="1" s="1"/>
  <c r="D19" i="1"/>
  <c r="E19" i="1"/>
  <c r="M19" i="1" s="1"/>
  <c r="D20" i="1"/>
  <c r="E20" i="1"/>
  <c r="D21" i="1"/>
  <c r="E21" i="1"/>
  <c r="L21" i="1" s="1"/>
  <c r="D22" i="1"/>
  <c r="E22" i="1"/>
  <c r="M22" i="1" s="1"/>
  <c r="D23" i="1"/>
  <c r="E23" i="1"/>
  <c r="L23" i="1" s="1"/>
  <c r="D24" i="1"/>
  <c r="E24" i="1"/>
  <c r="L24" i="1" s="1"/>
  <c r="D25" i="1"/>
  <c r="E25" i="1"/>
  <c r="L25" i="1" s="1"/>
  <c r="D26" i="1"/>
  <c r="E26" i="1"/>
  <c r="L26" i="1" s="1"/>
  <c r="D27" i="1"/>
  <c r="E27" i="1"/>
  <c r="L27" i="1" s="1"/>
  <c r="D28" i="1"/>
  <c r="E28" i="1"/>
  <c r="L28" i="1" s="1"/>
  <c r="D29" i="1"/>
  <c r="E29" i="1"/>
  <c r="M29" i="1" s="1"/>
  <c r="D30" i="1"/>
  <c r="E30" i="1"/>
  <c r="M30" i="1" s="1"/>
  <c r="D31" i="1"/>
  <c r="E31" i="1"/>
  <c r="M31" i="1" s="1"/>
  <c r="D32" i="1"/>
  <c r="E32" i="1"/>
  <c r="M32" i="1" s="1"/>
  <c r="D33" i="1"/>
  <c r="E33" i="1"/>
  <c r="M33" i="1" s="1"/>
  <c r="D34" i="1"/>
  <c r="E34" i="1"/>
  <c r="M34" i="1" s="1"/>
  <c r="D35" i="1"/>
  <c r="E35" i="1"/>
  <c r="D36" i="1"/>
  <c r="E36" i="1"/>
  <c r="M36" i="1" s="1"/>
  <c r="D37" i="1"/>
  <c r="E37" i="1"/>
  <c r="M37" i="1" s="1"/>
  <c r="F37" i="1"/>
  <c r="D38" i="1"/>
  <c r="E38" i="1"/>
  <c r="L38" i="1" s="1"/>
  <c r="D39" i="1"/>
  <c r="E39" i="1"/>
  <c r="L39" i="1" s="1"/>
  <c r="F39" i="1"/>
  <c r="D40" i="1"/>
  <c r="E40" i="1"/>
  <c r="M40" i="1" s="1"/>
  <c r="D41" i="1"/>
  <c r="E41" i="1"/>
  <c r="M41" i="1" s="1"/>
  <c r="D42" i="1"/>
  <c r="E42" i="1"/>
  <c r="M42" i="1" s="1"/>
  <c r="D43" i="1"/>
  <c r="E43" i="1"/>
  <c r="L43" i="1" s="1"/>
  <c r="D44" i="1"/>
  <c r="E44" i="1"/>
  <c r="M44" i="1" s="1"/>
  <c r="D45" i="1"/>
  <c r="E45" i="1"/>
  <c r="L45" i="1" s="1"/>
  <c r="D46" i="1"/>
  <c r="E46" i="1"/>
  <c r="L46" i="1" s="1"/>
  <c r="D47" i="1"/>
  <c r="E47" i="1"/>
  <c r="L47" i="1" s="1"/>
  <c r="D48" i="1"/>
  <c r="E48" i="1"/>
  <c r="M48" i="1" s="1"/>
  <c r="D49" i="1"/>
  <c r="E49" i="1"/>
  <c r="L49" i="1" s="1"/>
  <c r="D50" i="1"/>
  <c r="E50" i="1"/>
  <c r="M50" i="1" s="1"/>
  <c r="D51" i="1"/>
  <c r="E51" i="1"/>
  <c r="L51" i="1" s="1"/>
  <c r="D52" i="1"/>
  <c r="E52" i="1"/>
  <c r="L52" i="1" s="1"/>
  <c r="D53" i="1"/>
  <c r="E53" i="1"/>
  <c r="L53" i="1" s="1"/>
  <c r="D54" i="1"/>
  <c r="E54" i="1"/>
  <c r="M54" i="1" s="1"/>
  <c r="D55" i="1"/>
  <c r="E55" i="1"/>
  <c r="M55" i="1" s="1"/>
  <c r="D56" i="1"/>
  <c r="E56" i="1"/>
  <c r="L56" i="1" s="1"/>
  <c r="D57" i="1"/>
  <c r="E57" i="1"/>
  <c r="M57" i="1" s="1"/>
  <c r="D58" i="1"/>
  <c r="E58" i="1"/>
  <c r="D59" i="1"/>
  <c r="E59" i="1"/>
  <c r="M59" i="1" s="1"/>
  <c r="D60" i="1"/>
  <c r="E60" i="1"/>
  <c r="M60" i="1" s="1"/>
  <c r="F60" i="1"/>
  <c r="D61" i="1"/>
  <c r="E61" i="1"/>
  <c r="M61" i="1" s="1"/>
  <c r="F61" i="1"/>
  <c r="D62" i="1"/>
  <c r="E62" i="1"/>
  <c r="M62" i="1" s="1"/>
  <c r="F62" i="1"/>
  <c r="D63" i="1"/>
  <c r="E63" i="1"/>
  <c r="L63" i="1" s="1"/>
  <c r="D64" i="1"/>
  <c r="E64" i="1"/>
  <c r="M64" i="1" s="1"/>
  <c r="D65" i="1"/>
  <c r="E65" i="1"/>
  <c r="M65" i="1" s="1"/>
  <c r="F65" i="1"/>
  <c r="D66" i="1"/>
  <c r="E66" i="1"/>
  <c r="D67" i="1"/>
  <c r="E67" i="1"/>
  <c r="M67" i="1" s="1"/>
  <c r="F67" i="1"/>
  <c r="D68" i="1"/>
  <c r="E68" i="1"/>
  <c r="M68" i="1" s="1"/>
  <c r="D69" i="1"/>
  <c r="E69" i="1"/>
  <c r="L69" i="1" s="1"/>
  <c r="D70" i="1"/>
  <c r="E70" i="1"/>
  <c r="D71" i="1"/>
  <c r="E71" i="1"/>
  <c r="M71" i="1" s="1"/>
  <c r="D72" i="1"/>
  <c r="E72" i="1"/>
  <c r="D73" i="1"/>
  <c r="E73" i="1"/>
  <c r="M73" i="1" s="1"/>
  <c r="F73" i="1"/>
  <c r="D74" i="1"/>
  <c r="E74" i="1"/>
  <c r="M74" i="1" s="1"/>
  <c r="D75" i="1"/>
  <c r="E75" i="1"/>
  <c r="D76" i="1"/>
  <c r="E76" i="1"/>
  <c r="D77" i="1"/>
  <c r="E77" i="1"/>
  <c r="M77" i="1" s="1"/>
  <c r="D78" i="1"/>
  <c r="E78" i="1"/>
  <c r="M78" i="1" s="1"/>
  <c r="F78" i="1"/>
  <c r="D79" i="1"/>
  <c r="E79" i="1"/>
  <c r="L79" i="1" s="1"/>
  <c r="D80" i="1"/>
  <c r="E80" i="1"/>
  <c r="D81" i="1"/>
  <c r="E81" i="1"/>
  <c r="L81" i="1" s="1"/>
  <c r="D82" i="1"/>
  <c r="E82" i="1"/>
  <c r="L82" i="1" s="1"/>
  <c r="F82" i="1"/>
  <c r="D83" i="1"/>
  <c r="E83" i="1"/>
  <c r="M83" i="1" s="1"/>
  <c r="D84" i="1"/>
  <c r="E84" i="1"/>
  <c r="M84" i="1" s="1"/>
  <c r="D85" i="1"/>
  <c r="E85" i="1"/>
  <c r="L85" i="1" s="1"/>
  <c r="F85" i="1"/>
  <c r="D86" i="1"/>
  <c r="E86" i="1"/>
  <c r="M86" i="1" s="1"/>
  <c r="D87" i="1"/>
  <c r="E87" i="1"/>
  <c r="L87" i="1" s="1"/>
  <c r="D88" i="1"/>
  <c r="E88" i="1"/>
  <c r="L88" i="1" s="1"/>
  <c r="D89" i="1"/>
  <c r="E89" i="1"/>
  <c r="L89" i="1" s="1"/>
  <c r="D90" i="1"/>
  <c r="E90" i="1"/>
  <c r="L90" i="1" s="1"/>
  <c r="D91" i="1"/>
  <c r="E91" i="1"/>
  <c r="L91" i="1" s="1"/>
  <c r="D92" i="1"/>
  <c r="E92" i="1"/>
  <c r="M92" i="1" s="1"/>
  <c r="D93" i="1"/>
  <c r="E93" i="1"/>
  <c r="L93" i="1" s="1"/>
  <c r="D94" i="1"/>
  <c r="E94" i="1"/>
  <c r="M94" i="1" s="1"/>
  <c r="F94" i="1"/>
  <c r="D95" i="1"/>
  <c r="E95" i="1"/>
  <c r="L95" i="1" s="1"/>
  <c r="F95" i="1"/>
  <c r="D96" i="1"/>
  <c r="E96" i="1"/>
  <c r="F96" i="1"/>
  <c r="D97" i="1"/>
  <c r="E97" i="1"/>
  <c r="F97" i="1"/>
  <c r="D98" i="1"/>
  <c r="E98" i="1"/>
  <c r="F98" i="1"/>
  <c r="D99" i="1"/>
  <c r="E99" i="1"/>
  <c r="F99" i="1"/>
  <c r="D100" i="1"/>
  <c r="E100" i="1"/>
  <c r="F100" i="1"/>
  <c r="D101" i="1"/>
  <c r="E101" i="1"/>
  <c r="F101" i="1"/>
  <c r="D102" i="1"/>
  <c r="E102" i="1"/>
  <c r="F102" i="1"/>
  <c r="D103" i="1"/>
  <c r="E103" i="1"/>
  <c r="F103" i="1"/>
  <c r="D104" i="1"/>
  <c r="E104" i="1"/>
  <c r="F104" i="1"/>
  <c r="D105" i="1"/>
  <c r="E105" i="1"/>
  <c r="F105" i="1"/>
  <c r="D106" i="1"/>
  <c r="E106" i="1"/>
  <c r="F106" i="1"/>
  <c r="D107" i="1"/>
  <c r="E107" i="1"/>
  <c r="F107" i="1"/>
  <c r="D108" i="1"/>
  <c r="E108" i="1"/>
  <c r="F108" i="1"/>
  <c r="D109" i="1"/>
  <c r="E109" i="1"/>
  <c r="F109" i="1"/>
  <c r="D110" i="1"/>
  <c r="E110" i="1"/>
  <c r="F110" i="1"/>
  <c r="D111" i="1"/>
  <c r="E111" i="1"/>
  <c r="F111" i="1"/>
  <c r="D112" i="1"/>
  <c r="E112" i="1"/>
  <c r="F112" i="1"/>
  <c r="D113" i="1"/>
  <c r="E113" i="1"/>
  <c r="F113" i="1"/>
  <c r="D114" i="1"/>
  <c r="E114" i="1"/>
  <c r="F114" i="1"/>
  <c r="D115" i="1"/>
  <c r="E115" i="1"/>
  <c r="F115" i="1"/>
  <c r="D116" i="1"/>
  <c r="E116" i="1"/>
  <c r="F116" i="1"/>
  <c r="D117" i="1"/>
  <c r="E117" i="1"/>
  <c r="F117" i="1"/>
  <c r="D118" i="1"/>
  <c r="E118" i="1"/>
  <c r="F118" i="1"/>
  <c r="D119" i="1"/>
  <c r="E119" i="1"/>
  <c r="F119" i="1"/>
  <c r="D120" i="1"/>
  <c r="E120" i="1"/>
  <c r="F120" i="1"/>
  <c r="D121" i="1"/>
  <c r="E121" i="1"/>
  <c r="F121" i="1"/>
  <c r="D122" i="1"/>
  <c r="E122" i="1"/>
  <c r="F122" i="1"/>
  <c r="D123" i="1"/>
  <c r="E123" i="1"/>
  <c r="F123" i="1"/>
  <c r="D124" i="1"/>
  <c r="E124" i="1"/>
  <c r="F124" i="1"/>
  <c r="D125" i="1"/>
  <c r="E125" i="1"/>
  <c r="F125" i="1"/>
  <c r="D126" i="1"/>
  <c r="E126" i="1"/>
  <c r="F126" i="1"/>
  <c r="D127" i="1"/>
  <c r="E127" i="1"/>
  <c r="F127" i="1"/>
  <c r="D128" i="1"/>
  <c r="E128" i="1"/>
  <c r="F128" i="1"/>
  <c r="D129" i="1"/>
  <c r="E129" i="1"/>
  <c r="F129" i="1"/>
  <c r="D130" i="1"/>
  <c r="E130" i="1"/>
  <c r="F130" i="1"/>
  <c r="D131" i="1"/>
  <c r="E131" i="1"/>
  <c r="F131" i="1"/>
  <c r="D132" i="1"/>
  <c r="E132" i="1"/>
  <c r="F132" i="1"/>
  <c r="D133" i="1"/>
  <c r="E133" i="1"/>
  <c r="F133" i="1"/>
  <c r="D134" i="1"/>
  <c r="E134" i="1"/>
  <c r="F134" i="1"/>
  <c r="D135" i="1"/>
  <c r="E135" i="1"/>
  <c r="F135" i="1"/>
  <c r="D136" i="1"/>
  <c r="E136" i="1"/>
  <c r="F136" i="1"/>
  <c r="D137" i="1"/>
  <c r="E137" i="1"/>
  <c r="F137" i="1"/>
  <c r="D138" i="1"/>
  <c r="E138" i="1"/>
  <c r="F138" i="1"/>
  <c r="D139" i="1"/>
  <c r="E139" i="1"/>
  <c r="F139" i="1"/>
  <c r="D140" i="1"/>
  <c r="E140" i="1"/>
  <c r="F140" i="1"/>
  <c r="D141" i="1"/>
  <c r="E141" i="1"/>
  <c r="F141" i="1"/>
  <c r="D142" i="1"/>
  <c r="E142" i="1"/>
  <c r="F142" i="1"/>
  <c r="D143" i="1"/>
  <c r="E143" i="1"/>
  <c r="F143" i="1"/>
  <c r="D144" i="1"/>
  <c r="E144" i="1"/>
  <c r="F144" i="1"/>
  <c r="D145" i="1"/>
  <c r="E145" i="1"/>
  <c r="F145" i="1"/>
  <c r="D146" i="1"/>
  <c r="E146" i="1"/>
  <c r="F146" i="1"/>
  <c r="D147" i="1"/>
  <c r="E147" i="1"/>
  <c r="F147" i="1"/>
  <c r="D148" i="1"/>
  <c r="E148" i="1"/>
  <c r="F148" i="1"/>
  <c r="D149" i="1"/>
  <c r="E149" i="1"/>
  <c r="F149" i="1"/>
  <c r="D150" i="1"/>
  <c r="E150" i="1"/>
  <c r="F150" i="1"/>
  <c r="D151" i="1"/>
  <c r="E151" i="1"/>
  <c r="F151" i="1"/>
  <c r="D152" i="1"/>
  <c r="E152" i="1"/>
  <c r="F152" i="1"/>
  <c r="D153" i="1"/>
  <c r="E153" i="1"/>
  <c r="F153" i="1"/>
  <c r="D154" i="1"/>
  <c r="E154" i="1"/>
  <c r="F154" i="1"/>
  <c r="D155" i="1"/>
  <c r="E155" i="1"/>
  <c r="F155" i="1"/>
  <c r="D156" i="1"/>
  <c r="E156" i="1"/>
  <c r="F156" i="1"/>
  <c r="D157" i="1"/>
  <c r="E157" i="1"/>
  <c r="F157" i="1"/>
  <c r="D158" i="1"/>
  <c r="E158" i="1"/>
  <c r="F158" i="1"/>
  <c r="D159" i="1"/>
  <c r="E159" i="1"/>
  <c r="F159" i="1"/>
  <c r="D160" i="1"/>
  <c r="E160" i="1"/>
  <c r="F160" i="1"/>
  <c r="D161" i="1"/>
  <c r="E161" i="1"/>
  <c r="F161" i="1"/>
  <c r="D162" i="1"/>
  <c r="E162" i="1"/>
  <c r="F162" i="1"/>
  <c r="D163" i="1"/>
  <c r="E163" i="1"/>
  <c r="F163" i="1"/>
  <c r="D164" i="1"/>
  <c r="E164" i="1"/>
  <c r="F164" i="1"/>
  <c r="D165" i="1"/>
  <c r="E165" i="1"/>
  <c r="F165" i="1"/>
  <c r="D166" i="1"/>
  <c r="E166" i="1"/>
  <c r="F166" i="1"/>
  <c r="D167" i="1"/>
  <c r="E167" i="1"/>
  <c r="F167" i="1"/>
  <c r="D168" i="1"/>
  <c r="E168" i="1"/>
  <c r="F168" i="1"/>
  <c r="D169" i="1"/>
  <c r="E169" i="1"/>
  <c r="F169" i="1"/>
  <c r="D170" i="1"/>
  <c r="E170" i="1"/>
  <c r="F170" i="1"/>
  <c r="D171" i="1"/>
  <c r="E171" i="1"/>
  <c r="F171" i="1"/>
  <c r="D172" i="1"/>
  <c r="E172" i="1"/>
  <c r="F172" i="1"/>
  <c r="D173" i="1"/>
  <c r="E173" i="1"/>
  <c r="F173" i="1"/>
  <c r="D174" i="1"/>
  <c r="E174" i="1"/>
  <c r="F174" i="1"/>
  <c r="D175" i="1"/>
  <c r="E175" i="1"/>
  <c r="F175" i="1"/>
  <c r="D176" i="1"/>
  <c r="E176" i="1"/>
  <c r="F176" i="1"/>
  <c r="D177" i="1"/>
  <c r="E177" i="1"/>
  <c r="F177" i="1"/>
  <c r="D178" i="1"/>
  <c r="E178" i="1"/>
  <c r="F178" i="1"/>
  <c r="D179" i="1"/>
  <c r="E179" i="1"/>
  <c r="F179" i="1"/>
  <c r="D180" i="1"/>
  <c r="E180" i="1"/>
  <c r="F180" i="1"/>
  <c r="D181" i="1"/>
  <c r="E181" i="1"/>
  <c r="F181" i="1"/>
  <c r="D182" i="1"/>
  <c r="E182" i="1"/>
  <c r="F182" i="1"/>
  <c r="D183" i="1"/>
  <c r="E183" i="1"/>
  <c r="F183" i="1"/>
  <c r="D184" i="1"/>
  <c r="E184" i="1"/>
  <c r="F184" i="1"/>
  <c r="D185" i="1"/>
  <c r="E185" i="1"/>
  <c r="F185" i="1"/>
  <c r="D186" i="1"/>
  <c r="E186" i="1"/>
  <c r="F186" i="1"/>
  <c r="D187" i="1"/>
  <c r="E187" i="1"/>
  <c r="F187" i="1"/>
  <c r="D188" i="1"/>
  <c r="E188" i="1"/>
  <c r="F188" i="1"/>
  <c r="D189" i="1"/>
  <c r="E189" i="1"/>
  <c r="F189" i="1"/>
  <c r="D190" i="1"/>
  <c r="E190" i="1"/>
  <c r="F190" i="1"/>
  <c r="D191" i="1"/>
  <c r="E191" i="1"/>
  <c r="F191" i="1"/>
  <c r="D192" i="1"/>
  <c r="E192" i="1"/>
  <c r="F192" i="1"/>
  <c r="D193" i="1"/>
  <c r="E193" i="1"/>
  <c r="F193" i="1"/>
  <c r="D194" i="1"/>
  <c r="E194" i="1"/>
  <c r="F194" i="1"/>
  <c r="D195" i="1"/>
  <c r="E195" i="1"/>
  <c r="F195" i="1"/>
  <c r="D196" i="1"/>
  <c r="E196" i="1"/>
  <c r="F196" i="1"/>
  <c r="D197" i="1"/>
  <c r="E197" i="1"/>
  <c r="F197" i="1"/>
  <c r="D198" i="1"/>
  <c r="E198" i="1"/>
  <c r="F198" i="1"/>
  <c r="D299" i="1"/>
  <c r="E299" i="1"/>
  <c r="F299" i="1"/>
  <c r="D300" i="1"/>
  <c r="E300" i="1"/>
  <c r="F300" i="1"/>
  <c r="D301" i="1"/>
  <c r="E301" i="1"/>
  <c r="F301" i="1"/>
  <c r="D302" i="1"/>
  <c r="E302" i="1"/>
  <c r="F302" i="1"/>
  <c r="D303" i="1"/>
  <c r="E303" i="1"/>
  <c r="F303" i="1"/>
  <c r="D304" i="1"/>
  <c r="E304" i="1"/>
  <c r="F304" i="1"/>
  <c r="D305" i="1"/>
  <c r="E305" i="1"/>
  <c r="F305" i="1"/>
  <c r="D306" i="1"/>
  <c r="E306" i="1"/>
  <c r="F306" i="1"/>
  <c r="D307" i="1"/>
  <c r="E307" i="1"/>
  <c r="F307" i="1"/>
  <c r="D308" i="1"/>
  <c r="E308" i="1"/>
  <c r="F308" i="1"/>
  <c r="D309" i="1"/>
  <c r="E309" i="1"/>
  <c r="F309" i="1"/>
  <c r="D310" i="1"/>
  <c r="E310" i="1"/>
  <c r="F310" i="1"/>
  <c r="D311" i="1"/>
  <c r="E311" i="1"/>
  <c r="F311" i="1"/>
  <c r="D312" i="1"/>
  <c r="E312" i="1"/>
  <c r="F312" i="1"/>
  <c r="D313" i="1"/>
  <c r="E313" i="1"/>
  <c r="F313" i="1"/>
  <c r="D314" i="1"/>
  <c r="E314" i="1"/>
  <c r="F314" i="1"/>
  <c r="D315" i="1"/>
  <c r="E315" i="1"/>
  <c r="F315" i="1"/>
  <c r="D316" i="1"/>
  <c r="E316" i="1"/>
  <c r="F316" i="1"/>
  <c r="D317" i="1"/>
  <c r="E317" i="1"/>
  <c r="F317" i="1"/>
  <c r="D318" i="1"/>
  <c r="E318" i="1"/>
  <c r="F318" i="1"/>
  <c r="D319" i="1"/>
  <c r="E319" i="1"/>
  <c r="F319" i="1"/>
  <c r="D320" i="1"/>
  <c r="E320" i="1"/>
  <c r="F320" i="1"/>
  <c r="D341" i="1"/>
  <c r="E341" i="1"/>
  <c r="F341" i="1"/>
  <c r="D342" i="1"/>
  <c r="E342" i="1"/>
  <c r="F342" i="1"/>
  <c r="D343" i="1"/>
  <c r="E343" i="1"/>
  <c r="F343" i="1"/>
  <c r="D344" i="1"/>
  <c r="E344" i="1"/>
  <c r="F344" i="1"/>
  <c r="D345" i="1"/>
  <c r="E345" i="1"/>
  <c r="F345" i="1"/>
  <c r="D346" i="1"/>
  <c r="E346" i="1"/>
  <c r="F346" i="1"/>
  <c r="D347" i="1"/>
  <c r="E347" i="1"/>
  <c r="F347" i="1"/>
  <c r="D348" i="1"/>
  <c r="E348" i="1"/>
  <c r="F348" i="1"/>
  <c r="D349" i="1"/>
  <c r="E349" i="1"/>
  <c r="F349" i="1"/>
  <c r="D350" i="1"/>
  <c r="E350" i="1"/>
  <c r="F350" i="1"/>
  <c r="D381" i="1"/>
  <c r="E381" i="1"/>
  <c r="F381" i="1"/>
  <c r="D382" i="1"/>
  <c r="E382" i="1"/>
  <c r="F382" i="1"/>
  <c r="D383" i="1"/>
  <c r="E383" i="1"/>
  <c r="F383" i="1"/>
  <c r="D384" i="1"/>
  <c r="E384" i="1"/>
  <c r="F384" i="1"/>
  <c r="D385" i="1"/>
  <c r="E385" i="1"/>
  <c r="F385" i="1"/>
  <c r="D386" i="1"/>
  <c r="E386" i="1"/>
  <c r="F386" i="1"/>
  <c r="D387" i="1"/>
  <c r="E387" i="1"/>
  <c r="F387" i="1"/>
  <c r="D388" i="1"/>
  <c r="E388" i="1"/>
  <c r="F388" i="1"/>
  <c r="D389" i="1"/>
  <c r="E389" i="1"/>
  <c r="F389" i="1"/>
  <c r="D390" i="1"/>
  <c r="E390" i="1"/>
  <c r="F390" i="1"/>
  <c r="D391" i="1"/>
  <c r="E391" i="1"/>
  <c r="F391" i="1"/>
  <c r="D392" i="1"/>
  <c r="E392" i="1"/>
  <c r="F392" i="1"/>
  <c r="D393" i="1"/>
  <c r="E393" i="1"/>
  <c r="F393" i="1"/>
  <c r="D394" i="1"/>
  <c r="E394" i="1"/>
  <c r="F394" i="1"/>
  <c r="D395" i="1"/>
  <c r="E395" i="1"/>
  <c r="F395" i="1"/>
  <c r="D396" i="1"/>
  <c r="E396" i="1"/>
  <c r="F396" i="1"/>
  <c r="D397" i="1"/>
  <c r="E397" i="1"/>
  <c r="F397" i="1"/>
  <c r="D398" i="1"/>
  <c r="E398" i="1"/>
  <c r="F398" i="1"/>
  <c r="D399" i="1"/>
  <c r="E399" i="1"/>
  <c r="F399" i="1"/>
  <c r="D500" i="1"/>
  <c r="E500" i="1"/>
  <c r="F500" i="1"/>
  <c r="D501" i="1"/>
  <c r="E501" i="1"/>
  <c r="F501" i="1"/>
  <c r="D502" i="1"/>
  <c r="E502" i="1"/>
  <c r="F502" i="1"/>
  <c r="D503" i="1"/>
  <c r="E503" i="1"/>
  <c r="F503" i="1"/>
  <c r="D504" i="1"/>
  <c r="E504" i="1"/>
  <c r="F504" i="1"/>
  <c r="D505" i="1"/>
  <c r="E505" i="1"/>
  <c r="F505" i="1"/>
  <c r="D506" i="1"/>
  <c r="E506" i="1"/>
  <c r="F506" i="1"/>
  <c r="D507" i="1"/>
  <c r="E507" i="1"/>
  <c r="F507" i="1"/>
  <c r="D508" i="1"/>
  <c r="E508" i="1"/>
  <c r="F508" i="1" s="1"/>
  <c r="E9" i="1"/>
  <c r="D9" i="1"/>
  <c r="F9" i="1"/>
  <c r="E29" i="2"/>
  <c r="E30" i="2" s="1"/>
  <c r="E31" i="2" s="1"/>
  <c r="E32" i="2" s="1"/>
  <c r="E33" i="2" s="1"/>
  <c r="E34" i="2" s="1"/>
  <c r="E35" i="2" s="1"/>
  <c r="E36" i="2" s="1"/>
  <c r="F36" i="2" s="1"/>
  <c r="F28" i="2"/>
  <c r="F29" i="2" s="1"/>
  <c r="F30" i="2" s="1"/>
  <c r="F31" i="2" s="1"/>
  <c r="F32" i="2" s="1"/>
  <c r="F33" i="2" s="1"/>
  <c r="F34" i="2" s="1"/>
  <c r="F35" i="2" s="1"/>
  <c r="E15" i="2"/>
  <c r="F14" i="2"/>
  <c r="L508" i="1" l="1"/>
  <c r="G508" i="1"/>
  <c r="H13" i="1"/>
  <c r="M13" i="1"/>
  <c r="E19" i="9"/>
  <c r="Z16" i="9"/>
  <c r="S19" i="9"/>
  <c r="Z19" i="9"/>
  <c r="E16" i="9"/>
  <c r="S13" i="9"/>
  <c r="K16" i="9"/>
  <c r="S16" i="9"/>
  <c r="E14" i="9"/>
  <c r="E13" i="9"/>
  <c r="K19" i="9"/>
  <c r="E12" i="9"/>
  <c r="K11" i="9"/>
  <c r="S17" i="9"/>
  <c r="Z13" i="9"/>
  <c r="E15" i="9"/>
  <c r="Z12" i="9"/>
  <c r="Z18" i="9"/>
  <c r="E17" i="9"/>
  <c r="S12" i="9"/>
  <c r="K12" i="9"/>
  <c r="K18" i="9"/>
  <c r="E11" i="9"/>
  <c r="E18" i="9"/>
  <c r="S14" i="9"/>
  <c r="S15" i="9"/>
  <c r="Z14" i="9"/>
  <c r="K13" i="9"/>
  <c r="Z15" i="9"/>
  <c r="Z17" i="9"/>
  <c r="S11" i="9"/>
  <c r="K14" i="9"/>
  <c r="Z11" i="9"/>
  <c r="K15" i="9"/>
  <c r="S18" i="9"/>
  <c r="K17" i="9"/>
  <c r="K9" i="1"/>
  <c r="D51" i="9"/>
  <c r="E50" i="9"/>
  <c r="D55" i="9"/>
  <c r="J19" i="9"/>
  <c r="D13" i="9"/>
  <c r="D50" i="9"/>
  <c r="D16" i="9"/>
  <c r="E37" i="9"/>
  <c r="K55" i="9" s="1"/>
  <c r="R30" i="9"/>
  <c r="E51" i="9"/>
  <c r="Q30" i="9"/>
  <c r="R19" i="9"/>
  <c r="J15" i="9"/>
  <c r="E29" i="9"/>
  <c r="Y19" i="9"/>
  <c r="R34" i="9"/>
  <c r="D19" i="9"/>
  <c r="E33" i="9"/>
  <c r="J16" i="9"/>
  <c r="Y16" i="9"/>
  <c r="Q32" i="9"/>
  <c r="R15" i="9"/>
  <c r="S36" i="9"/>
  <c r="E48" i="9"/>
  <c r="J18" i="9"/>
  <c r="D11" i="9"/>
  <c r="D34" i="9"/>
  <c r="E32" i="9"/>
  <c r="D18" i="9"/>
  <c r="R29" i="9"/>
  <c r="Q35" i="9"/>
  <c r="D17" i="9"/>
  <c r="E53" i="9"/>
  <c r="X11" i="9"/>
  <c r="J12" i="9"/>
  <c r="D36" i="9"/>
  <c r="D48" i="9"/>
  <c r="J14" i="9"/>
  <c r="E31" i="9"/>
  <c r="R33" i="9"/>
  <c r="S37" i="9"/>
  <c r="S33" i="9"/>
  <c r="R14" i="9"/>
  <c r="J17" i="9"/>
  <c r="E30" i="9"/>
  <c r="Q37" i="9"/>
  <c r="D29" i="9"/>
  <c r="R35" i="9"/>
  <c r="D49" i="9"/>
  <c r="R36" i="9"/>
  <c r="E34" i="9"/>
  <c r="S31" i="9"/>
  <c r="R37" i="9"/>
  <c r="D31" i="9"/>
  <c r="M9" i="1"/>
  <c r="D30" i="9"/>
  <c r="D14" i="9"/>
  <c r="E36" i="9"/>
  <c r="E49" i="9"/>
  <c r="D12" i="9"/>
  <c r="R12" i="9"/>
  <c r="E55" i="9"/>
  <c r="S35" i="9"/>
  <c r="S32" i="9"/>
  <c r="R17" i="9"/>
  <c r="D15" i="9"/>
  <c r="X18" i="9"/>
  <c r="E35" i="9"/>
  <c r="Q29" i="9"/>
  <c r="D47" i="9"/>
  <c r="D33" i="9"/>
  <c r="Q34" i="9"/>
  <c r="S29" i="9"/>
  <c r="D52" i="9"/>
  <c r="J13" i="9"/>
  <c r="Q16" i="9"/>
  <c r="E54" i="9"/>
  <c r="D32" i="9"/>
  <c r="R18" i="9"/>
  <c r="J11" i="9"/>
  <c r="S30" i="9"/>
  <c r="E47" i="9"/>
  <c r="Q31" i="9"/>
  <c r="D53" i="9"/>
  <c r="D35" i="9"/>
  <c r="R32" i="9"/>
  <c r="Q36" i="9"/>
  <c r="X16" i="9"/>
  <c r="S34" i="9"/>
  <c r="D54" i="9"/>
  <c r="R31" i="9"/>
  <c r="E52" i="9"/>
  <c r="Q33" i="9"/>
  <c r="D37" i="9"/>
  <c r="I55" i="9" s="1"/>
  <c r="G72" i="1"/>
  <c r="L72" i="1"/>
  <c r="G66" i="1"/>
  <c r="Q11" i="9" s="1"/>
  <c r="L66" i="1"/>
  <c r="H58" i="1"/>
  <c r="M58" i="1"/>
  <c r="H35" i="1"/>
  <c r="M35" i="1"/>
  <c r="G80" i="1"/>
  <c r="L80" i="1"/>
  <c r="G70" i="1"/>
  <c r="L70" i="1"/>
  <c r="G75" i="1"/>
  <c r="L75" i="1"/>
  <c r="H76" i="1"/>
  <c r="M76" i="1"/>
  <c r="G20" i="1"/>
  <c r="L20" i="1"/>
  <c r="K12" i="6"/>
  <c r="K14" i="6"/>
  <c r="K20" i="3"/>
  <c r="K20" i="6"/>
  <c r="F20" i="1"/>
  <c r="F66" i="1"/>
  <c r="F58" i="1"/>
  <c r="F35" i="1"/>
  <c r="F57" i="1"/>
  <c r="K57" i="1"/>
  <c r="Y14" i="9" s="1"/>
  <c r="I57" i="1"/>
  <c r="F51" i="1"/>
  <c r="G51" i="1"/>
  <c r="F47" i="1"/>
  <c r="G47" i="1"/>
  <c r="Q13" i="9" s="1"/>
  <c r="F41" i="1"/>
  <c r="H41" i="1"/>
  <c r="R11" i="9" s="1"/>
  <c r="F36" i="1"/>
  <c r="I36" i="1"/>
  <c r="K36" i="1"/>
  <c r="F19" i="1"/>
  <c r="I19" i="1"/>
  <c r="K19" i="1"/>
  <c r="Y15" i="9" s="1"/>
  <c r="I12" i="1"/>
  <c r="K12" i="1"/>
  <c r="Y13" i="9" s="1"/>
  <c r="F10" i="1"/>
  <c r="J10" i="1"/>
  <c r="X17" i="9" s="1"/>
  <c r="I10" i="1"/>
  <c r="F93" i="1"/>
  <c r="G93" i="1"/>
  <c r="I73" i="1"/>
  <c r="K73" i="1"/>
  <c r="F69" i="1"/>
  <c r="G69" i="1"/>
  <c r="J39" i="1"/>
  <c r="X13" i="9" s="1"/>
  <c r="I39" i="1"/>
  <c r="F15" i="1"/>
  <c r="G15" i="1"/>
  <c r="K94" i="1"/>
  <c r="I94" i="1"/>
  <c r="F92" i="1"/>
  <c r="H92" i="1"/>
  <c r="F90" i="1"/>
  <c r="G90" i="1"/>
  <c r="F88" i="1"/>
  <c r="G88" i="1"/>
  <c r="F86" i="1"/>
  <c r="H86" i="1"/>
  <c r="F81" i="1"/>
  <c r="G81" i="1"/>
  <c r="F79" i="1"/>
  <c r="G79" i="1"/>
  <c r="Q12" i="9" s="1"/>
  <c r="F68" i="1"/>
  <c r="H68" i="1"/>
  <c r="R16" i="9" s="1"/>
  <c r="K62" i="1"/>
  <c r="I62" i="1"/>
  <c r="F59" i="1"/>
  <c r="H59" i="1"/>
  <c r="F38" i="1"/>
  <c r="G38" i="1"/>
  <c r="Q19" i="9" s="1"/>
  <c r="F33" i="1"/>
  <c r="K33" i="1"/>
  <c r="I33" i="1"/>
  <c r="F31" i="1"/>
  <c r="I31" i="1"/>
  <c r="K31" i="1"/>
  <c r="Y12" i="9" s="1"/>
  <c r="F29" i="1"/>
  <c r="I29" i="1"/>
  <c r="K29" i="1"/>
  <c r="Y17" i="9" s="1"/>
  <c r="F27" i="1"/>
  <c r="G27" i="1"/>
  <c r="F25" i="1"/>
  <c r="G25" i="1"/>
  <c r="J23" i="1"/>
  <c r="I23" i="1"/>
  <c r="F21" i="1"/>
  <c r="G21" i="1"/>
  <c r="F16" i="1"/>
  <c r="H16" i="1"/>
  <c r="F14" i="1"/>
  <c r="H14" i="1"/>
  <c r="R13" i="9" s="1"/>
  <c r="J95" i="1"/>
  <c r="X14" i="9" s="1"/>
  <c r="I95" i="1"/>
  <c r="F84" i="1"/>
  <c r="I84" i="1"/>
  <c r="K84" i="1"/>
  <c r="F77" i="1"/>
  <c r="K77" i="1"/>
  <c r="I77" i="1"/>
  <c r="K65" i="1"/>
  <c r="I65" i="1"/>
  <c r="F63" i="1"/>
  <c r="J63" i="1"/>
  <c r="X12" i="9" s="1"/>
  <c r="I63" i="1"/>
  <c r="F55" i="1"/>
  <c r="H55" i="1"/>
  <c r="F53" i="1"/>
  <c r="I53" i="1"/>
  <c r="J53" i="1"/>
  <c r="F49" i="1"/>
  <c r="G49" i="1"/>
  <c r="F45" i="1"/>
  <c r="G45" i="1"/>
  <c r="F43" i="1"/>
  <c r="G43" i="1"/>
  <c r="F91" i="1"/>
  <c r="G91" i="1"/>
  <c r="F89" i="1"/>
  <c r="G89" i="1"/>
  <c r="Q14" i="9" s="1"/>
  <c r="F87" i="1"/>
  <c r="G87" i="1"/>
  <c r="I82" i="1"/>
  <c r="J82" i="1"/>
  <c r="X19" i="9" s="1"/>
  <c r="F71" i="1"/>
  <c r="K71" i="1"/>
  <c r="I71" i="1"/>
  <c r="I60" i="1"/>
  <c r="K60" i="1"/>
  <c r="F34" i="1"/>
  <c r="H34" i="1"/>
  <c r="F32" i="1"/>
  <c r="I32" i="1"/>
  <c r="K32" i="1"/>
  <c r="F30" i="1"/>
  <c r="K30" i="1"/>
  <c r="I30" i="1"/>
  <c r="F28" i="1"/>
  <c r="G28" i="1"/>
  <c r="Q15" i="9" s="1"/>
  <c r="F26" i="1"/>
  <c r="G26" i="1"/>
  <c r="Q18" i="9" s="1"/>
  <c r="F24" i="1"/>
  <c r="G24" i="1"/>
  <c r="Q17" i="9" s="1"/>
  <c r="F22" i="1"/>
  <c r="K22" i="1"/>
  <c r="I22" i="1"/>
  <c r="K17" i="1"/>
  <c r="Y18" i="9" s="1"/>
  <c r="I17" i="1"/>
  <c r="I85" i="1"/>
  <c r="J85" i="1"/>
  <c r="X15" i="9" s="1"/>
  <c r="F83" i="1"/>
  <c r="K83" i="1"/>
  <c r="I83" i="1"/>
  <c r="K78" i="1"/>
  <c r="I78" i="1"/>
  <c r="F74" i="1"/>
  <c r="K74" i="1"/>
  <c r="I74" i="1"/>
  <c r="I67" i="1"/>
  <c r="K67" i="1"/>
  <c r="F64" i="1"/>
  <c r="I64" i="1"/>
  <c r="K64" i="1"/>
  <c r="I61" i="1"/>
  <c r="K61" i="1"/>
  <c r="F56" i="1"/>
  <c r="G56" i="1"/>
  <c r="F54" i="1"/>
  <c r="K54" i="1"/>
  <c r="I54" i="1"/>
  <c r="F52" i="1"/>
  <c r="I52" i="1"/>
  <c r="J52" i="1"/>
  <c r="F50" i="1"/>
  <c r="K50" i="1"/>
  <c r="I50" i="1"/>
  <c r="F48" i="1"/>
  <c r="I48" i="1"/>
  <c r="K48" i="1"/>
  <c r="F46" i="1"/>
  <c r="G46" i="1"/>
  <c r="F44" i="1"/>
  <c r="I44" i="1"/>
  <c r="K44" i="1"/>
  <c r="F42" i="1"/>
  <c r="K42" i="1"/>
  <c r="I42" i="1"/>
  <c r="F40" i="1"/>
  <c r="I40" i="1"/>
  <c r="K40" i="1"/>
  <c r="K37" i="1"/>
  <c r="I37" i="1"/>
  <c r="F18" i="1"/>
  <c r="K18" i="1"/>
  <c r="Y11" i="9" s="1"/>
  <c r="I18" i="1"/>
  <c r="F11" i="1"/>
  <c r="G11" i="1"/>
  <c r="F75" i="1"/>
  <c r="I12" i="3"/>
  <c r="F70" i="1"/>
  <c r="F80" i="1"/>
  <c r="F76" i="1"/>
  <c r="F72" i="1"/>
  <c r="F13" i="1"/>
  <c r="E3" i="1"/>
  <c r="F3" i="1" s="1"/>
  <c r="I9" i="1"/>
  <c r="K12" i="3"/>
  <c r="K14" i="3"/>
  <c r="K16" i="3"/>
  <c r="K18" i="3"/>
  <c r="K12" i="4"/>
  <c r="E2" i="1"/>
  <c r="E58" i="9" s="1"/>
  <c r="E16" i="2"/>
  <c r="F15" i="2"/>
  <c r="Y20" i="9" l="1"/>
  <c r="R38" i="9"/>
  <c r="D56" i="9"/>
  <c r="K54" i="9"/>
  <c r="K53" i="9" s="1"/>
  <c r="K52" i="9" s="1"/>
  <c r="K51" i="9" s="1"/>
  <c r="K50" i="9" s="1"/>
  <c r="R20" i="9"/>
  <c r="Q20" i="9"/>
  <c r="J20" i="9"/>
  <c r="X20" i="9"/>
  <c r="M2" i="1"/>
  <c r="R39" i="9" s="1"/>
  <c r="B20" i="7" s="1"/>
  <c r="E56" i="9"/>
  <c r="F54" i="9" s="1"/>
  <c r="I54" i="9"/>
  <c r="I53" i="9" s="1"/>
  <c r="I52" i="9" s="1"/>
  <c r="D20" i="9"/>
  <c r="Q38" i="9"/>
  <c r="D38" i="9"/>
  <c r="E38" i="9"/>
  <c r="S20" i="9"/>
  <c r="K20" i="9"/>
  <c r="AA19" i="9" s="1"/>
  <c r="S38" i="9"/>
  <c r="Z20" i="9"/>
  <c r="E20" i="9"/>
  <c r="T18" i="9" s="1"/>
  <c r="L2" i="1"/>
  <c r="Q39" i="9" s="1"/>
  <c r="B14" i="5"/>
  <c r="B14" i="3"/>
  <c r="B14" i="4"/>
  <c r="B14" i="6"/>
  <c r="B14" i="7"/>
  <c r="B12" i="5"/>
  <c r="B12" i="7"/>
  <c r="B12" i="4"/>
  <c r="K15" i="6"/>
  <c r="K17" i="6"/>
  <c r="B15" i="7"/>
  <c r="K13" i="6"/>
  <c r="K16" i="6"/>
  <c r="K19" i="6"/>
  <c r="I13" i="6"/>
  <c r="K18" i="6"/>
  <c r="F2" i="1"/>
  <c r="H2" i="1"/>
  <c r="K2" i="1"/>
  <c r="G2" i="1"/>
  <c r="J2" i="1"/>
  <c r="K19" i="3"/>
  <c r="B15" i="5"/>
  <c r="B15" i="4"/>
  <c r="K17" i="3"/>
  <c r="I13" i="3"/>
  <c r="K15" i="3"/>
  <c r="K13" i="3"/>
  <c r="I2" i="1"/>
  <c r="K13" i="4"/>
  <c r="E17" i="2"/>
  <c r="F16" i="2"/>
  <c r="F53" i="9" l="1"/>
  <c r="AA11" i="9"/>
  <c r="L12" i="9"/>
  <c r="L17" i="9"/>
  <c r="AA12" i="9"/>
  <c r="AA15" i="9"/>
  <c r="E57" i="9"/>
  <c r="F49" i="9"/>
  <c r="F52" i="9"/>
  <c r="K21" i="9"/>
  <c r="F55" i="9"/>
  <c r="F15" i="9"/>
  <c r="T15" i="9"/>
  <c r="F12" i="9"/>
  <c r="F51" i="9"/>
  <c r="F48" i="9"/>
  <c r="F50" i="9"/>
  <c r="F11" i="9"/>
  <c r="T14" i="9"/>
  <c r="L18" i="9"/>
  <c r="AA16" i="9"/>
  <c r="T13" i="9"/>
  <c r="L15" i="9"/>
  <c r="AA18" i="9"/>
  <c r="T16" i="9"/>
  <c r="L16" i="9"/>
  <c r="F14" i="9"/>
  <c r="L19" i="9"/>
  <c r="AA17" i="9"/>
  <c r="T12" i="9"/>
  <c r="L11" i="9"/>
  <c r="K49" i="9"/>
  <c r="Z22" i="9"/>
  <c r="K22" i="9"/>
  <c r="X22" i="9"/>
  <c r="B34" i="6" s="1"/>
  <c r="F17" i="9"/>
  <c r="F13" i="9"/>
  <c r="Y22" i="9"/>
  <c r="B36" i="6" s="1"/>
  <c r="F19" i="9"/>
  <c r="T11" i="9"/>
  <c r="I51" i="9"/>
  <c r="AA14" i="9"/>
  <c r="F18" i="9"/>
  <c r="T19" i="9"/>
  <c r="AA13" i="9"/>
  <c r="L13" i="9"/>
  <c r="F47" i="9"/>
  <c r="T17" i="9"/>
  <c r="Q22" i="9"/>
  <c r="B18" i="6" s="1"/>
  <c r="L14" i="9"/>
  <c r="S21" i="9"/>
  <c r="R22" i="9"/>
  <c r="B20" i="6" s="1"/>
  <c r="E22" i="9"/>
  <c r="B15" i="3" s="1"/>
  <c r="S22" i="9"/>
  <c r="F16" i="9"/>
  <c r="E21" i="9"/>
  <c r="Z21" i="9"/>
  <c r="B18" i="7"/>
  <c r="I14" i="3"/>
  <c r="K14" i="4"/>
  <c r="F17" i="2"/>
  <c r="E18" i="2"/>
  <c r="B12" i="3" l="1"/>
  <c r="B15" i="6"/>
  <c r="B12" i="6"/>
  <c r="I50" i="9"/>
  <c r="K48" i="9"/>
  <c r="B10" i="5"/>
  <c r="B10" i="4"/>
  <c r="B10" i="7"/>
  <c r="B31" i="3"/>
  <c r="B31" i="6"/>
  <c r="I14" i="6"/>
  <c r="I15" i="3"/>
  <c r="K15" i="4"/>
  <c r="E19" i="2"/>
  <c r="F18" i="2"/>
  <c r="K47" i="9" l="1"/>
  <c r="I49" i="9"/>
  <c r="I15" i="6"/>
  <c r="B29" i="3"/>
  <c r="B29" i="6"/>
  <c r="I16" i="3"/>
  <c r="K16" i="4"/>
  <c r="E20" i="2"/>
  <c r="F19" i="2"/>
  <c r="I48" i="9" l="1"/>
  <c r="L47" i="9"/>
  <c r="L53" i="9"/>
  <c r="L54" i="9"/>
  <c r="L55" i="9"/>
  <c r="L50" i="9"/>
  <c r="L52" i="9"/>
  <c r="L51" i="9"/>
  <c r="L49" i="9"/>
  <c r="L48" i="9"/>
  <c r="I16" i="6"/>
  <c r="I17" i="3"/>
  <c r="K17" i="4"/>
  <c r="E21" i="2"/>
  <c r="F20" i="2"/>
  <c r="I47" i="9" l="1"/>
  <c r="I17" i="6"/>
  <c r="I18" i="3"/>
  <c r="K18" i="4"/>
  <c r="E22" i="2"/>
  <c r="F21" i="2"/>
  <c r="J47" i="9" l="1"/>
  <c r="J55" i="9"/>
  <c r="J53" i="9"/>
  <c r="J52" i="9"/>
  <c r="J54" i="9"/>
  <c r="J51" i="9"/>
  <c r="J50" i="9"/>
  <c r="J49" i="9"/>
  <c r="J48" i="9"/>
  <c r="I18" i="6"/>
  <c r="I19" i="3"/>
  <c r="K19" i="4"/>
  <c r="F22" i="2"/>
  <c r="N54" i="9" l="1"/>
  <c r="S54" i="9"/>
  <c r="S51" i="9"/>
  <c r="N51" i="9"/>
  <c r="N53" i="9"/>
  <c r="S53" i="9"/>
  <c r="U53" i="9" s="1"/>
  <c r="V53" i="9" s="1"/>
  <c r="W53" i="9" s="1"/>
  <c r="S48" i="9"/>
  <c r="N48" i="9"/>
  <c r="N49" i="9"/>
  <c r="S49" i="9"/>
  <c r="N55" i="9"/>
  <c r="S55" i="9"/>
  <c r="U55" i="9" s="1"/>
  <c r="V55" i="9" s="1"/>
  <c r="W55" i="9" s="1"/>
  <c r="N52" i="9"/>
  <c r="S52" i="9"/>
  <c r="N50" i="9"/>
  <c r="O50" i="9" s="1"/>
  <c r="P50" i="9" s="1"/>
  <c r="Q50" i="9" s="1"/>
  <c r="S50" i="9"/>
  <c r="N47" i="9"/>
  <c r="O47" i="9" s="1"/>
  <c r="S47" i="9"/>
  <c r="U47" i="9" s="1"/>
  <c r="I19" i="6"/>
  <c r="K20" i="4"/>
  <c r="O51" i="9" l="1"/>
  <c r="P51" i="9" s="1"/>
  <c r="Q51" i="9" s="1"/>
  <c r="O53" i="9"/>
  <c r="P53" i="9" s="1"/>
  <c r="Q53" i="9" s="1"/>
  <c r="U49" i="9"/>
  <c r="V49" i="9" s="1"/>
  <c r="W49" i="9" s="1"/>
  <c r="O55" i="9"/>
  <c r="P55" i="9" s="1"/>
  <c r="Q55" i="9" s="1"/>
  <c r="U50" i="9"/>
  <c r="V50" i="9" s="1"/>
  <c r="W50" i="9" s="1"/>
  <c r="O49" i="9"/>
  <c r="P49" i="9" s="1"/>
  <c r="Q49" i="9" s="1"/>
  <c r="P47" i="9"/>
  <c r="Q47" i="9" s="1"/>
  <c r="V47" i="9"/>
  <c r="W47" i="9" s="1"/>
  <c r="U51" i="9"/>
  <c r="V51" i="9" s="1"/>
  <c r="W51" i="9" s="1"/>
  <c r="U52" i="9"/>
  <c r="V52" i="9" s="1"/>
  <c r="W52" i="9" s="1"/>
  <c r="O48" i="9"/>
  <c r="P48" i="9" s="1"/>
  <c r="Q48" i="9" s="1"/>
  <c r="U54" i="9"/>
  <c r="V54" i="9" s="1"/>
  <c r="W54" i="9" s="1"/>
  <c r="O52" i="9"/>
  <c r="P52" i="9" s="1"/>
  <c r="Q52" i="9" s="1"/>
  <c r="U48" i="9"/>
  <c r="V48" i="9" s="1"/>
  <c r="W48" i="9" s="1"/>
  <c r="O54" i="9"/>
  <c r="P54" i="9" s="1"/>
  <c r="Q54" i="9" s="1"/>
  <c r="I20" i="3"/>
  <c r="I20" i="6"/>
  <c r="U56" i="9" l="1"/>
  <c r="W56" i="9"/>
  <c r="Q56" i="9"/>
  <c r="O56" i="9"/>
  <c r="B10" i="3"/>
  <c r="B10" i="6"/>
  <c r="B39" i="7" l="1"/>
  <c r="B38" i="7"/>
  <c r="B52" i="6"/>
  <c r="B51" i="6"/>
  <c r="B35" i="7"/>
  <c r="B49" i="6"/>
  <c r="B48" i="6"/>
  <c r="B36" i="7"/>
  <c r="B49" i="3"/>
  <c r="B48" i="3"/>
  <c r="B34" i="5"/>
  <c r="B33" i="5"/>
  <c r="B31" i="4"/>
  <c r="B30" i="5"/>
  <c r="B31" i="5"/>
  <c r="B30" i="4"/>
  <c r="B52" i="3"/>
  <c r="B51" i="3"/>
  <c r="B33" i="4"/>
  <c r="B34" i="4"/>
</calcChain>
</file>

<file path=xl/sharedStrings.xml><?xml version="1.0" encoding="utf-8"?>
<sst xmlns="http://schemas.openxmlformats.org/spreadsheetml/2006/main" count="136" uniqueCount="51">
  <si>
    <t>Median Values</t>
  </si>
  <si>
    <t>per Wk</t>
  </si>
  <si>
    <t>Planned Giving Details</t>
  </si>
  <si>
    <t>Annual
Total
(£)</t>
  </si>
  <si>
    <t>Band
Range</t>
  </si>
  <si>
    <t>from</t>
  </si>
  <si>
    <t>to</t>
  </si>
  <si>
    <t>Other Planned Giving ranges</t>
  </si>
  <si>
    <t>Tax Efficient Planned Giving (TEPG) &amp; Total Planned Giving ranges</t>
  </si>
  <si>
    <t>Median giving</t>
  </si>
  <si>
    <t>Totals</t>
  </si>
  <si>
    <t>Given vs. Givers (TEPG + OPG)</t>
  </si>
  <si>
    <t>Current year</t>
  </si>
  <si>
    <t>Tax Efficient Planned Giving (TEPG)</t>
  </si>
  <si>
    <t>Other Planned Giving (OPG)</t>
  </si>
  <si>
    <t>per Person 
Weekly giving</t>
  </si>
  <si>
    <t>Av. OPG giving</t>
  </si>
  <si>
    <t>Av. TEPG giving</t>
  </si>
  <si>
    <t>Acc Tot Givers</t>
  </si>
  <si>
    <t>Av. TPG</t>
  </si>
  <si>
    <t>Givers</t>
  </si>
  <si>
    <t>total</t>
  </si>
  <si>
    <t>No.</t>
  </si>
  <si>
    <t>£ Annual</t>
  </si>
  <si>
    <t>Annual %</t>
  </si>
  <si>
    <t>Weekly giving</t>
  </si>
  <si>
    <t>per Person</t>
  </si>
  <si>
    <t>Acc Tot Given</t>
  </si>
  <si>
    <t>20%</t>
  </si>
  <si>
    <t>10%</t>
  </si>
  <si>
    <t>Maximum Value</t>
  </si>
  <si>
    <t>This means that while your most generous donor</t>
  </si>
  <si>
    <t>Overall Planned Giving</t>
  </si>
  <si>
    <t>Planned Giving Profile</t>
  </si>
  <si>
    <t xml:space="preserve">Planned Giving Profile </t>
  </si>
  <si>
    <t>Giving
Method
(B/E)</t>
  </si>
  <si>
    <t>TEPG
Bank</t>
  </si>
  <si>
    <t>TEPG
Env</t>
  </si>
  <si>
    <t>OPG
Bank</t>
  </si>
  <si>
    <t>OPG
Env</t>
  </si>
  <si>
    <t>TEPG
Both</t>
  </si>
  <si>
    <t>OPG
Both</t>
  </si>
  <si>
    <t>No. "E"</t>
  </si>
  <si>
    <t>No. "B"</t>
  </si>
  <si>
    <t>All by
Bank</t>
  </si>
  <si>
    <t>All by
Env</t>
  </si>
  <si>
    <t>Total Planned Giving</t>
  </si>
  <si>
    <t>Gift Aid?
(Y/N)</t>
  </si>
  <si>
    <r>
      <rPr>
        <b/>
        <i/>
        <sz val="16"/>
        <color rgb="FF7F3F98"/>
        <rFont val="Calibri"/>
        <family val="2"/>
        <scheme val="minor"/>
      </rPr>
      <t>Planned Giving Profile</t>
    </r>
    <r>
      <rPr>
        <b/>
        <sz val="16"/>
        <color rgb="FF7F3F98"/>
        <rFont val="Calibri"/>
        <family val="2"/>
        <scheme val="minor"/>
      </rPr>
      <t xml:space="preserve"> </t>
    </r>
  </si>
  <si>
    <t>Year or recent 12 month period:</t>
  </si>
  <si>
    <t>Additional Information: table data</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</si>
</sst>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1" formatCode="_-* #,##0_-;\-* #,##0_-;_-* &quot;-&quot;_-;_-@_-"/>
    <numFmt numFmtId="164" formatCode="&quot;£&quot;#,##0.00"/>
    <numFmt numFmtId="165" formatCode="0.0"/>
  </numFmts>
  <fonts count="32">
    <font>
      <sz val="10"/>
      <name val="Arial"/>
    </font>
    <font>
      <b/>
      <sz val="10"/>
      <name val="Arial"/>
      <family val="2"/>
    </font>
    <font>
      <sz val="10"/>
      <name val="Arial"/>
      <family val="2"/>
    </font>
    <font>
      <b/>
      <sz val="11"/>
      <name val="Arial"/>
      <family val="2"/>
    </font>
    <font>
      <sz val="14"/>
      <color indexed="30"/>
      <name val="Albertus Extra Bold"/>
      <family val="2"/>
    </font>
    <font>
      <b/>
      <sz val="9"/>
      <name val="Arial"/>
      <family val="2"/>
    </font>
    <font>
      <sz val="11"/>
      <name val="Arial"/>
      <family val="2"/>
    </font>
    <font>
      <b/>
      <i/>
      <sz val="16"/>
      <color rgb="FF7F3F98"/>
      <name val="Verdana"/>
      <family val="2"/>
    </font>
    <font>
      <b/>
      <u/>
      <sz val="10"/>
      <name val="Arial"/>
      <family val="2"/>
    </font>
    <font>
      <u/>
      <sz val="10"/>
      <color theme="10"/>
      <name val="Arial"/>
      <family val="2"/>
    </font>
    <font>
      <b/>
      <sz val="12"/>
      <name val="Calibri"/>
      <family val="2"/>
      <scheme val="minor"/>
    </font>
    <font>
      <sz val="10"/>
      <name val="Calibri"/>
      <family val="2"/>
      <scheme val="minor"/>
    </font>
    <font>
      <b/>
      <sz val="10"/>
      <name val="Calibri"/>
      <family val="2"/>
      <scheme val="minor"/>
    </font>
    <font>
      <b/>
      <sz val="9"/>
      <name val="Calibri"/>
      <family val="2"/>
      <scheme val="minor"/>
    </font>
    <font>
      <b/>
      <sz val="12"/>
      <color indexed="30"/>
      <name val="Calibri"/>
      <family val="2"/>
      <scheme val="minor"/>
    </font>
    <font>
      <b/>
      <sz val="10"/>
      <color indexed="18"/>
      <name val="Calibri"/>
      <family val="2"/>
      <scheme val="minor"/>
    </font>
    <font>
      <b/>
      <sz val="11"/>
      <color indexed="18"/>
      <name val="Calibri"/>
      <family val="2"/>
      <scheme val="minor"/>
    </font>
    <font>
      <b/>
      <sz val="11"/>
      <name val="Calibri"/>
      <family val="2"/>
      <scheme val="minor"/>
    </font>
    <font>
      <sz val="11"/>
      <name val="Calibri"/>
      <family val="2"/>
      <scheme val="minor"/>
    </font>
    <font>
      <b/>
      <sz val="8"/>
      <name val="Calibri"/>
      <family val="2"/>
      <scheme val="minor"/>
    </font>
    <font>
      <u/>
      <sz val="10"/>
      <color theme="10"/>
      <name val="Calibri"/>
      <family val="2"/>
      <scheme val="minor"/>
    </font>
    <font>
      <b/>
      <sz val="12"/>
      <color theme="0"/>
      <name val="Calibri"/>
      <family val="2"/>
      <scheme val="minor"/>
    </font>
    <font>
      <sz val="10"/>
      <color theme="0"/>
      <name val="Calibri"/>
      <family val="2"/>
      <scheme val="minor"/>
    </font>
    <font>
      <b/>
      <sz val="9"/>
      <color theme="0"/>
      <name val="Calibri"/>
      <family val="2"/>
      <scheme val="minor"/>
    </font>
    <font>
      <b/>
      <sz val="10"/>
      <color theme="0"/>
      <name val="Calibri"/>
      <family val="2"/>
      <scheme val="minor"/>
    </font>
    <font>
      <sz val="11"/>
      <color theme="0"/>
      <name val="Calibri"/>
      <family val="2"/>
      <scheme val="minor"/>
    </font>
    <font>
      <b/>
      <sz val="10"/>
      <color rgb="FF002060"/>
      <name val="Calibri"/>
      <family val="2"/>
      <scheme val="minor"/>
    </font>
    <font>
      <b/>
      <i/>
      <sz val="16"/>
      <color rgb="FF7F3F98"/>
      <name val="Calibri"/>
      <family val="2"/>
      <scheme val="minor"/>
    </font>
    <font>
      <b/>
      <u/>
      <sz val="10"/>
      <name val="Calibri"/>
      <family val="2"/>
      <scheme val="minor"/>
    </font>
    <font>
      <sz val="14"/>
      <color indexed="30"/>
      <name val="Calibri"/>
      <family val="2"/>
      <scheme val="minor"/>
    </font>
    <font>
      <b/>
      <sz val="16"/>
      <color rgb="FF7F3F98"/>
      <name val="Calibri"/>
      <family val="2"/>
      <scheme val="minor"/>
    </font>
    <font>
      <b/>
      <sz val="16"/>
      <color theme="4"/>
      <name val="Calibri"/>
      <family val="2"/>
      <scheme val="minor"/>
    </font>
  </fonts>
  <fills count="6">
    <fill>
      <patternFill patternType="none"/>
    </fill>
    <fill>
      <patternFill patternType="gray125"/>
    </fill>
    <fill>
      <patternFill patternType="solid">
        <fgColor rgb="FFFFFF00"/>
        <bgColor indexed="64"/>
      </patternFill>
    </fill>
    <fill>
      <patternFill patternType="solid">
        <fgColor rgb="FF66FF66"/>
        <bgColor indexed="64"/>
      </patternFill>
    </fill>
    <fill>
      <patternFill patternType="solid">
        <fgColor rgb="FF66FFFF"/>
        <bgColor indexed="64"/>
      </patternFill>
    </fill>
    <fill>
      <patternFill patternType="solid">
        <fgColor theme="3" tint="0.7999816888943144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top/>
      <bottom style="thin">
        <color indexed="64"/>
      </bottom>
      <diagonal/>
    </border>
  </borders>
  <cellStyleXfs count="2">
    <xf numFmtId="0" fontId="0" fillId="0" borderId="0"/>
    <xf numFmtId="0" fontId="9" fillId="0" borderId="0" applyNumberFormat="0" applyFill="0" applyBorder="0" applyAlignment="0" applyProtection="0"/>
  </cellStyleXfs>
  <cellXfs count="129">
    <xf numFmtId="0" fontId="0" fillId="0" borderId="0" xfId="0"/>
    <xf numFmtId="0" fontId="1" fillId="0" borderId="0" xfId="0" applyFont="1"/>
    <xf numFmtId="0" fontId="4" fillId="0" borderId="0" xfId="0" applyFont="1" applyBorder="1" applyAlignment="1" applyProtection="1">
      <alignment vertical="center"/>
    </xf>
    <xf numFmtId="0" fontId="6" fillId="0" borderId="0" xfId="0" applyFont="1"/>
    <xf numFmtId="3" fontId="0" fillId="0" borderId="0" xfId="0" applyNumberFormat="1"/>
    <xf numFmtId="0" fontId="0" fillId="0" borderId="0" xfId="0" applyAlignment="1">
      <alignment horizontal="center" vertical="center"/>
    </xf>
    <xf numFmtId="0" fontId="6" fillId="0" borderId="0" xfId="0" applyFont="1" applyBorder="1"/>
    <xf numFmtId="2" fontId="2" fillId="0" borderId="0" xfId="0" applyNumberFormat="1" applyFont="1" applyAlignment="1"/>
    <xf numFmtId="2" fontId="8" fillId="0" borderId="0" xfId="0" applyNumberFormat="1" applyFont="1" applyAlignment="1"/>
    <xf numFmtId="0" fontId="0" fillId="0" borderId="0" xfId="0" applyBorder="1"/>
    <xf numFmtId="0" fontId="1" fillId="0" borderId="0" xfId="0" quotePrefix="1" applyFont="1"/>
    <xf numFmtId="0" fontId="2" fillId="0" borderId="0" xfId="0" applyFont="1"/>
    <xf numFmtId="0" fontId="3" fillId="0" borderId="0" xfId="0" applyFont="1" applyAlignment="1">
      <alignment horizontal="left" vertical="top"/>
    </xf>
    <xf numFmtId="0" fontId="6" fillId="0" borderId="0" xfId="0" applyFont="1" applyAlignment="1">
      <alignment horizontal="center" vertical="center"/>
    </xf>
    <xf numFmtId="165" fontId="0" fillId="0" borderId="0" xfId="0" applyNumberFormat="1" applyFill="1" applyBorder="1" applyAlignment="1" applyProtection="1">
      <alignment horizontal="center"/>
    </xf>
    <xf numFmtId="0" fontId="5" fillId="0" borderId="0" xfId="0" applyFont="1" applyFill="1" applyBorder="1" applyAlignment="1" applyProtection="1">
      <alignment horizontal="center" vertical="top" wrapText="1"/>
    </xf>
    <xf numFmtId="0" fontId="7" fillId="0" borderId="0" xfId="0" applyFont="1" applyAlignment="1" applyProtection="1">
      <alignment horizontal="left"/>
    </xf>
    <xf numFmtId="4" fontId="10" fillId="0" borderId="0" xfId="0" applyNumberFormat="1" applyFont="1"/>
    <xf numFmtId="0" fontId="11" fillId="0" borderId="0" xfId="0" applyFont="1"/>
    <xf numFmtId="4" fontId="11" fillId="0" borderId="0" xfId="0" applyNumberFormat="1" applyFont="1"/>
    <xf numFmtId="4" fontId="12" fillId="0" borderId="0" xfId="0" applyNumberFormat="1" applyFont="1"/>
    <xf numFmtId="0" fontId="12" fillId="0" borderId="0" xfId="0" applyFont="1" applyAlignment="1">
      <alignment horizontal="right"/>
    </xf>
    <xf numFmtId="1" fontId="11" fillId="0" borderId="0" xfId="0" applyNumberFormat="1" applyFont="1" applyFill="1"/>
    <xf numFmtId="1" fontId="11" fillId="0" borderId="0" xfId="0" applyNumberFormat="1" applyFont="1"/>
    <xf numFmtId="1" fontId="11" fillId="3" borderId="0" xfId="0" applyNumberFormat="1" applyFont="1" applyFill="1" applyProtection="1">
      <protection locked="0"/>
    </xf>
    <xf numFmtId="4" fontId="12" fillId="0" borderId="0" xfId="0" applyNumberFormat="1" applyFont="1" applyAlignment="1">
      <alignment horizontal="center"/>
    </xf>
    <xf numFmtId="4" fontId="12" fillId="0" borderId="0" xfId="0" applyNumberFormat="1" applyFont="1" applyAlignment="1">
      <alignment horizontal="center" wrapText="1"/>
    </xf>
    <xf numFmtId="0" fontId="12" fillId="0" borderId="0" xfId="0" applyFont="1" applyAlignment="1">
      <alignment horizontal="center" wrapText="1"/>
    </xf>
    <xf numFmtId="0" fontId="12" fillId="0" borderId="0" xfId="0" applyFont="1" applyAlignment="1">
      <alignment horizontal="center"/>
    </xf>
    <xf numFmtId="4" fontId="11" fillId="5" borderId="0" xfId="0" applyNumberFormat="1" applyFont="1" applyFill="1" applyProtection="1">
      <protection locked="0"/>
    </xf>
    <xf numFmtId="0" fontId="11" fillId="5" borderId="0" xfId="0" applyFont="1" applyFill="1" applyAlignment="1" applyProtection="1">
      <alignment horizontal="center" vertical="center"/>
      <protection locked="0"/>
    </xf>
    <xf numFmtId="0" fontId="13" fillId="0" borderId="10" xfId="0" applyFont="1" applyFill="1" applyBorder="1" applyAlignment="1" applyProtection="1">
      <alignment horizontal="center" vertical="top" wrapText="1"/>
    </xf>
    <xf numFmtId="0" fontId="13" fillId="0" borderId="9" xfId="0" applyFont="1" applyFill="1" applyBorder="1" applyAlignment="1" applyProtection="1">
      <alignment horizontal="center" vertical="top" wrapText="1"/>
    </xf>
    <xf numFmtId="0" fontId="13" fillId="4" borderId="12" xfId="0" applyFont="1" applyFill="1" applyBorder="1" applyAlignment="1" applyProtection="1">
      <alignment horizontal="center" vertical="top" wrapText="1"/>
    </xf>
    <xf numFmtId="0" fontId="13" fillId="0" borderId="7" xfId="0" applyFont="1" applyFill="1" applyBorder="1" applyAlignment="1" applyProtection="1">
      <alignment horizontal="center" vertical="top" wrapText="1"/>
    </xf>
    <xf numFmtId="0" fontId="13" fillId="0" borderId="8" xfId="0" applyFont="1" applyFill="1" applyBorder="1" applyAlignment="1" applyProtection="1">
      <alignment horizontal="center" vertical="top" wrapText="1"/>
    </xf>
    <xf numFmtId="0" fontId="13" fillId="4" borderId="11" xfId="0" applyFont="1" applyFill="1" applyBorder="1" applyAlignment="1" applyProtection="1">
      <alignment horizontal="center" vertical="top" wrapText="1"/>
    </xf>
    <xf numFmtId="164" fontId="15" fillId="0" borderId="1" xfId="0" applyNumberFormat="1" applyFont="1" applyFill="1" applyBorder="1" applyAlignment="1" applyProtection="1">
      <alignment horizontal="center"/>
    </xf>
    <xf numFmtId="3" fontId="12" fillId="4" borderId="1" xfId="0" applyNumberFormat="1" applyFont="1" applyFill="1" applyBorder="1" applyAlignment="1" applyProtection="1">
      <alignment horizontal="center"/>
    </xf>
    <xf numFmtId="41" fontId="11" fillId="4" borderId="1" xfId="0" applyNumberFormat="1" applyFont="1" applyFill="1" applyBorder="1" applyAlignment="1" applyProtection="1"/>
    <xf numFmtId="165" fontId="11" fillId="4" borderId="1" xfId="0" applyNumberFormat="1" applyFont="1" applyFill="1" applyBorder="1" applyAlignment="1" applyProtection="1">
      <alignment horizontal="center"/>
    </xf>
    <xf numFmtId="0" fontId="16" fillId="0" borderId="1" xfId="0" applyFont="1" applyFill="1" applyBorder="1" applyAlignment="1" applyProtection="1">
      <alignment horizontal="center"/>
    </xf>
    <xf numFmtId="0" fontId="17" fillId="0" borderId="1" xfId="0" applyFont="1" applyFill="1" applyBorder="1" applyAlignment="1" applyProtection="1">
      <alignment horizontal="center"/>
    </xf>
    <xf numFmtId="3" fontId="17" fillId="4" borderId="1" xfId="0" applyNumberFormat="1" applyFont="1" applyFill="1" applyBorder="1" applyAlignment="1" applyProtection="1">
      <alignment horizontal="center"/>
    </xf>
    <xf numFmtId="3" fontId="17" fillId="4" borderId="1" xfId="0" applyNumberFormat="1" applyFont="1" applyFill="1" applyBorder="1" applyAlignment="1" applyProtection="1">
      <alignment horizontal="right"/>
    </xf>
    <xf numFmtId="0" fontId="15" fillId="4" borderId="2" xfId="0" applyFont="1" applyFill="1" applyBorder="1" applyAlignment="1" applyProtection="1"/>
    <xf numFmtId="164" fontId="12" fillId="4" borderId="2" xfId="0" applyNumberFormat="1" applyFont="1" applyFill="1" applyBorder="1" applyAlignment="1" applyProtection="1">
      <alignment horizontal="center" vertical="center"/>
    </xf>
    <xf numFmtId="0" fontId="11" fillId="4" borderId="4" xfId="0" applyFont="1" applyFill="1" applyBorder="1" applyProtection="1"/>
    <xf numFmtId="0" fontId="15" fillId="4" borderId="3" xfId="0" applyFont="1" applyFill="1" applyBorder="1" applyAlignment="1" applyProtection="1"/>
    <xf numFmtId="164" fontId="15" fillId="4" borderId="2" xfId="0" applyNumberFormat="1" applyFont="1" applyFill="1" applyBorder="1" applyAlignment="1" applyProtection="1">
      <alignment horizontal="center"/>
    </xf>
    <xf numFmtId="0" fontId="10" fillId="0" borderId="10" xfId="0" applyFont="1" applyFill="1" applyBorder="1" applyAlignment="1" applyProtection="1">
      <alignment vertical="center"/>
    </xf>
    <xf numFmtId="0" fontId="13" fillId="4" borderId="1" xfId="0" applyFont="1" applyFill="1" applyBorder="1" applyAlignment="1" applyProtection="1">
      <alignment horizontal="center" vertical="top" wrapText="1"/>
    </xf>
    <xf numFmtId="0" fontId="13" fillId="4" borderId="3" xfId="0" applyFont="1" applyFill="1" applyBorder="1" applyAlignment="1" applyProtection="1">
      <alignment horizontal="center" vertical="top" wrapText="1"/>
    </xf>
    <xf numFmtId="3" fontId="11" fillId="4" borderId="1" xfId="0" applyNumberFormat="1" applyFont="1" applyFill="1" applyBorder="1" applyAlignment="1" applyProtection="1">
      <alignment horizontal="center"/>
    </xf>
    <xf numFmtId="3" fontId="12" fillId="4" borderId="3" xfId="0" applyNumberFormat="1" applyFont="1" applyFill="1" applyBorder="1" applyAlignment="1" applyProtection="1">
      <alignment horizontal="center"/>
    </xf>
    <xf numFmtId="165" fontId="12" fillId="0" borderId="10" xfId="0" applyNumberFormat="1" applyFont="1" applyFill="1" applyBorder="1" applyAlignment="1" applyProtection="1">
      <alignment horizontal="center"/>
    </xf>
    <xf numFmtId="3" fontId="17" fillId="4" borderId="3" xfId="0" applyNumberFormat="1" applyFont="1" applyFill="1" applyBorder="1" applyAlignment="1" applyProtection="1">
      <alignment horizontal="center"/>
    </xf>
    <xf numFmtId="164" fontId="15" fillId="4" borderId="4" xfId="0" applyNumberFormat="1" applyFont="1" applyFill="1" applyBorder="1" applyAlignment="1" applyProtection="1">
      <alignment horizontal="center"/>
    </xf>
    <xf numFmtId="0" fontId="14" fillId="0" borderId="0" xfId="0" applyFont="1" applyFill="1" applyBorder="1" applyAlignment="1" applyProtection="1">
      <alignment horizontal="center" vertical="center"/>
    </xf>
    <xf numFmtId="0" fontId="21" fillId="0" borderId="0" xfId="0" applyFont="1" applyFill="1" applyBorder="1" applyAlignment="1" applyProtection="1">
      <alignment horizontal="center" vertical="center"/>
    </xf>
    <xf numFmtId="0" fontId="13" fillId="0" borderId="0" xfId="0" applyFont="1" applyFill="1" applyBorder="1" applyAlignment="1" applyProtection="1">
      <alignment horizontal="center" vertical="top" wrapText="1"/>
    </xf>
    <xf numFmtId="165" fontId="11" fillId="0" borderId="0" xfId="0" applyNumberFormat="1" applyFont="1" applyFill="1" applyBorder="1" applyAlignment="1" applyProtection="1">
      <alignment horizontal="center"/>
    </xf>
    <xf numFmtId="165" fontId="22" fillId="0" borderId="0" xfId="0" applyNumberFormat="1" applyFont="1" applyFill="1" applyBorder="1" applyAlignment="1" applyProtection="1">
      <alignment horizontal="center"/>
    </xf>
    <xf numFmtId="0" fontId="11" fillId="0" borderId="0" xfId="0" applyFont="1" applyFill="1" applyBorder="1" applyProtection="1"/>
    <xf numFmtId="0" fontId="22" fillId="0" borderId="0" xfId="0" applyFont="1" applyFill="1" applyBorder="1" applyProtection="1"/>
    <xf numFmtId="165" fontId="11" fillId="0" borderId="0" xfId="0" applyNumberFormat="1" applyFont="1"/>
    <xf numFmtId="0" fontId="11" fillId="0" borderId="0" xfId="0" applyFont="1" applyBorder="1"/>
    <xf numFmtId="0" fontId="11" fillId="0" borderId="0" xfId="0" applyFont="1" applyAlignment="1">
      <alignment horizontal="center" vertical="center"/>
    </xf>
    <xf numFmtId="0" fontId="12" fillId="0" borderId="0" xfId="0" applyFont="1"/>
    <xf numFmtId="0" fontId="11" fillId="0" borderId="0" xfId="0" applyFont="1" applyAlignment="1">
      <alignment horizontal="center"/>
    </xf>
    <xf numFmtId="164" fontId="26" fillId="0" borderId="0" xfId="0" applyNumberFormat="1" applyFont="1" applyAlignment="1">
      <alignment horizontal="center"/>
    </xf>
    <xf numFmtId="4" fontId="11" fillId="0" borderId="0" xfId="0" applyNumberFormat="1" applyFont="1" applyFill="1" applyProtection="1"/>
    <xf numFmtId="2" fontId="11" fillId="0" borderId="0" xfId="0" applyNumberFormat="1" applyFont="1" applyAlignment="1"/>
    <xf numFmtId="0" fontId="27" fillId="0" borderId="0" xfId="0" applyFont="1" applyAlignment="1" applyProtection="1">
      <alignment horizontal="left"/>
    </xf>
    <xf numFmtId="2" fontId="28" fillId="0" borderId="0" xfId="0" applyNumberFormat="1" applyFont="1" applyAlignment="1"/>
    <xf numFmtId="0" fontId="29" fillId="0" borderId="0" xfId="0" applyFont="1" applyBorder="1" applyAlignment="1" applyProtection="1">
      <alignment vertical="center"/>
    </xf>
    <xf numFmtId="0" fontId="18" fillId="0" borderId="0" xfId="0" applyFont="1" applyAlignment="1">
      <alignment horizontal="center" vertical="center"/>
    </xf>
    <xf numFmtId="0" fontId="17" fillId="0" borderId="0" xfId="0" applyFont="1" applyAlignment="1">
      <alignment horizontal="left" vertical="top"/>
    </xf>
    <xf numFmtId="3" fontId="11" fillId="0" borderId="0" xfId="0" applyNumberFormat="1" applyFont="1"/>
    <xf numFmtId="0" fontId="18" fillId="0" borderId="0" xfId="0" applyFont="1"/>
    <xf numFmtId="0" fontId="18" fillId="0" borderId="0" xfId="0" applyFont="1" applyBorder="1"/>
    <xf numFmtId="0" fontId="12" fillId="0" borderId="0" xfId="0" quotePrefix="1" applyFont="1"/>
    <xf numFmtId="0" fontId="30" fillId="0" borderId="0" xfId="0" applyFont="1" applyAlignment="1" applyProtection="1">
      <alignment horizontal="left"/>
    </xf>
    <xf numFmtId="0" fontId="11" fillId="0" borderId="0" xfId="0" applyFont="1" applyBorder="1" applyAlignment="1">
      <alignment horizontal="center" vertical="center"/>
    </xf>
    <xf numFmtId="0" fontId="11" fillId="0" borderId="0" xfId="0" applyFont="1" applyAlignment="1">
      <alignment horizontal="center" wrapText="1"/>
    </xf>
    <xf numFmtId="0" fontId="23" fillId="0" borderId="0" xfId="0" applyFont="1" applyFill="1" applyBorder="1" applyAlignment="1" applyProtection="1">
      <alignment horizontal="center" vertical="top" wrapText="1"/>
    </xf>
    <xf numFmtId="164" fontId="11" fillId="2" borderId="0" xfId="0" applyNumberFormat="1" applyFont="1" applyFill="1" applyProtection="1">
      <protection locked="0"/>
    </xf>
    <xf numFmtId="164" fontId="11" fillId="5" borderId="0" xfId="0" applyNumberFormat="1" applyFont="1" applyFill="1" applyProtection="1">
      <protection locked="0"/>
    </xf>
    <xf numFmtId="0" fontId="11" fillId="0" borderId="0" xfId="0" applyFont="1" applyProtection="1"/>
    <xf numFmtId="0" fontId="0" fillId="0" borderId="0" xfId="0" applyProtection="1"/>
    <xf numFmtId="0" fontId="31" fillId="0" borderId="0" xfId="0" applyFont="1" applyProtection="1"/>
    <xf numFmtId="0" fontId="18" fillId="4" borderId="9" xfId="0" applyFont="1" applyFill="1" applyBorder="1" applyProtection="1"/>
    <xf numFmtId="0" fontId="20" fillId="0" borderId="0" xfId="1" applyFont="1" applyProtection="1"/>
    <xf numFmtId="0" fontId="18" fillId="0" borderId="10" xfId="0" applyFont="1" applyFill="1" applyBorder="1" applyProtection="1"/>
    <xf numFmtId="0" fontId="22" fillId="0" borderId="0" xfId="0" applyFont="1" applyBorder="1" applyAlignment="1" applyProtection="1">
      <alignment horizontal="center" vertical="center"/>
    </xf>
    <xf numFmtId="0" fontId="22" fillId="0" borderId="0" xfId="0" applyFont="1" applyAlignment="1" applyProtection="1">
      <alignment horizontal="center" vertical="center"/>
    </xf>
    <xf numFmtId="0" fontId="22" fillId="0" borderId="0" xfId="0" applyFont="1" applyProtection="1"/>
    <xf numFmtId="0" fontId="24" fillId="0" borderId="0" xfId="0" quotePrefix="1" applyFont="1" applyAlignment="1" applyProtection="1">
      <alignment horizontal="right"/>
    </xf>
    <xf numFmtId="0" fontId="24" fillId="0" borderId="0" xfId="0" quotePrefix="1" applyFont="1" applyProtection="1"/>
    <xf numFmtId="0" fontId="22" fillId="0" borderId="0" xfId="0" applyFont="1" applyAlignment="1" applyProtection="1">
      <alignment wrapText="1"/>
    </xf>
    <xf numFmtId="3" fontId="22" fillId="0" borderId="0" xfId="0" applyNumberFormat="1" applyFont="1" applyProtection="1"/>
    <xf numFmtId="3" fontId="22" fillId="0" borderId="0" xfId="0" applyNumberFormat="1" applyFont="1" applyBorder="1" applyProtection="1"/>
    <xf numFmtId="165" fontId="22" fillId="0" borderId="0" xfId="0" applyNumberFormat="1" applyFont="1" applyProtection="1"/>
    <xf numFmtId="0" fontId="18" fillId="0" borderId="0" xfId="0" applyFont="1" applyFill="1" applyProtection="1"/>
    <xf numFmtId="0" fontId="25" fillId="0" borderId="0" xfId="0" applyFont="1" applyFill="1" applyProtection="1"/>
    <xf numFmtId="0" fontId="25" fillId="0" borderId="0" xfId="0" applyFont="1" applyProtection="1"/>
    <xf numFmtId="165" fontId="25" fillId="0" borderId="0" xfId="0" applyNumberFormat="1" applyFont="1" applyProtection="1"/>
    <xf numFmtId="0" fontId="11" fillId="0" borderId="0" xfId="0" applyFont="1" applyFill="1" applyProtection="1"/>
    <xf numFmtId="165" fontId="11" fillId="0" borderId="0" xfId="0" applyNumberFormat="1" applyFont="1" applyProtection="1"/>
    <xf numFmtId="0" fontId="11" fillId="0" borderId="0" xfId="0" applyFont="1" applyBorder="1" applyProtection="1"/>
    <xf numFmtId="165" fontId="12" fillId="0" borderId="0" xfId="0" applyNumberFormat="1" applyFont="1" applyProtection="1"/>
    <xf numFmtId="4" fontId="12" fillId="0" borderId="0" xfId="0" applyNumberFormat="1" applyFont="1" applyAlignment="1">
      <alignment horizontal="center"/>
    </xf>
    <xf numFmtId="0" fontId="14" fillId="0" borderId="3" xfId="0" applyFont="1" applyBorder="1" applyAlignment="1" applyProtection="1">
      <alignment horizontal="center" vertical="center"/>
    </xf>
    <xf numFmtId="0" fontId="14" fillId="0" borderId="2" xfId="0" applyFont="1" applyBorder="1" applyAlignment="1" applyProtection="1">
      <alignment horizontal="center" vertical="center"/>
    </xf>
    <xf numFmtId="0" fontId="14" fillId="0" borderId="4" xfId="0" applyFont="1" applyBorder="1" applyAlignment="1" applyProtection="1">
      <alignment horizontal="center" vertical="center"/>
    </xf>
    <xf numFmtId="0" fontId="19" fillId="0" borderId="3" xfId="0" applyFont="1" applyFill="1" applyBorder="1" applyAlignment="1" applyProtection="1">
      <alignment horizontal="center" vertical="center" wrapText="1"/>
    </xf>
    <xf numFmtId="0" fontId="19" fillId="0" borderId="4" xfId="0" applyFont="1" applyFill="1" applyBorder="1" applyAlignment="1" applyProtection="1">
      <alignment horizontal="center" vertical="center" wrapText="1"/>
    </xf>
    <xf numFmtId="0" fontId="13" fillId="0" borderId="5" xfId="0" applyFont="1" applyFill="1" applyBorder="1" applyAlignment="1" applyProtection="1">
      <alignment horizontal="center" vertical="center" wrapText="1"/>
    </xf>
    <xf numFmtId="0" fontId="13" fillId="0" borderId="6" xfId="0" applyFont="1" applyFill="1" applyBorder="1" applyAlignment="1" applyProtection="1">
      <alignment horizontal="center" vertical="center" wrapText="1"/>
    </xf>
    <xf numFmtId="0" fontId="13" fillId="0" borderId="10" xfId="0" applyFont="1" applyFill="1" applyBorder="1" applyAlignment="1" applyProtection="1">
      <alignment horizontal="center" vertical="center" wrapText="1"/>
    </xf>
    <xf numFmtId="0" fontId="13" fillId="0" borderId="9" xfId="0" applyFont="1" applyFill="1" applyBorder="1" applyAlignment="1" applyProtection="1">
      <alignment horizontal="center" vertical="center" wrapText="1"/>
    </xf>
    <xf numFmtId="0" fontId="14" fillId="0" borderId="5" xfId="0" applyFont="1" applyBorder="1" applyAlignment="1" applyProtection="1">
      <alignment horizontal="center" vertical="center"/>
    </xf>
    <xf numFmtId="0" fontId="14" fillId="0" borderId="13" xfId="0" applyFont="1" applyBorder="1" applyAlignment="1" applyProtection="1">
      <alignment horizontal="center" vertical="center"/>
    </xf>
    <xf numFmtId="0" fontId="14" fillId="0" borderId="6" xfId="0" applyFont="1" applyBorder="1" applyAlignment="1" applyProtection="1">
      <alignment horizontal="center" vertical="center"/>
    </xf>
    <xf numFmtId="0" fontId="14" fillId="0" borderId="7" xfId="0" applyFont="1" applyBorder="1" applyAlignment="1" applyProtection="1">
      <alignment horizontal="center" vertical="center"/>
    </xf>
    <xf numFmtId="0" fontId="14" fillId="0" borderId="14" xfId="0" applyFont="1" applyBorder="1" applyAlignment="1" applyProtection="1">
      <alignment horizontal="center" vertical="center"/>
    </xf>
    <xf numFmtId="0" fontId="14" fillId="0" borderId="8" xfId="0" applyFont="1" applyBorder="1" applyAlignment="1" applyProtection="1">
      <alignment horizontal="center" vertical="center"/>
    </xf>
    <xf numFmtId="0" fontId="23" fillId="0" borderId="0" xfId="0" applyFont="1" applyFill="1" applyBorder="1" applyAlignment="1" applyProtection="1">
      <alignment horizontal="center" vertical="top" wrapText="1"/>
    </xf>
    <xf numFmtId="0" fontId="22" fillId="0" borderId="0" xfId="0" applyFont="1" applyAlignment="1" applyProtection="1">
      <alignment horizontal="center" wrapText="1"/>
    </xf>
  </cellXfs>
  <cellStyles count="2">
    <cellStyle name="Hyperlink" xfId="1" builtinId="8"/>
    <cellStyle name="Normal" xfId="0" builtinId="0"/>
  </cellStyles>
  <dxfs count="0"/>
  <tableStyles count="0" defaultTableStyle="TableStyleMedium9" defaultPivotStyle="PivotStyleLight16"/>
  <colors>
    <mruColors>
      <color rgb="FF7F3F98"/>
      <color rgb="FF005695"/>
      <color rgb="FFFFFF66"/>
      <color rgb="FF66FFFF"/>
      <color rgb="FF66FF6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Number</a:t>
            </a:r>
            <a:r>
              <a:rPr lang="en-US" baseline="0"/>
              <a:t> of TEPG Givers</a:t>
            </a:r>
            <a:endParaRPr lang="en-US"/>
          </a:p>
        </c:rich>
      </c:tx>
      <c:overlay val="0"/>
    </c:title>
    <c:autoTitleDeleted val="0"/>
    <c:plotArea>
      <c:layout/>
      <c:barChart>
        <c:barDir val="col"/>
        <c:grouping val="stacked"/>
        <c:varyColors val="0"/>
        <c:ser>
          <c:idx val="1"/>
          <c:order val="0"/>
          <c:tx>
            <c:v>Bank</c:v>
          </c:tx>
          <c:spPr>
            <a:solidFill>
              <a:schemeClr val="tx2"/>
            </a:solidFill>
            <a:ln w="25400" cap="flat" cmpd="sng" algn="ctr">
              <a:solidFill>
                <a:schemeClr val="tx2"/>
              </a:solidFill>
              <a:prstDash val="solid"/>
            </a:ln>
            <a:effectLst/>
          </c:spPr>
          <c:invertIfNegative val="0"/>
          <c:cat>
            <c:strRef>
              <c:f>'TEPG &amp; OPG by method'!$I$12:$I$20</c:f>
              <c:strCache>
                <c:ptCount val="9"/>
                <c:pt idx="0">
                  <c:v>£0.00-0.99</c:v>
                </c:pt>
                <c:pt idx="1">
                  <c:v>£1.00-2.49</c:v>
                </c:pt>
                <c:pt idx="2">
                  <c:v>£2.50-4.99</c:v>
                </c:pt>
                <c:pt idx="3">
                  <c:v>£5.00-7.49</c:v>
                </c:pt>
                <c:pt idx="4">
                  <c:v>£7.50-9.99</c:v>
                </c:pt>
                <c:pt idx="5">
                  <c:v>£10.00-14.99</c:v>
                </c:pt>
                <c:pt idx="6">
                  <c:v>£15.00-19.99</c:v>
                </c:pt>
                <c:pt idx="7">
                  <c:v>£20.00-29.99</c:v>
                </c:pt>
                <c:pt idx="8">
                  <c:v>£30.00+</c:v>
                </c:pt>
              </c:strCache>
            </c:strRef>
          </c:cat>
          <c:val>
            <c:numRef>
              <c:f>'Working Tables'!$Q$11:$Q$19</c:f>
              <c:numCache>
                <c:formatCode>#,##0</c:formatCode>
                <c:ptCount val="9"/>
                <c:pt idx="0">
                  <c:v>0</c:v>
                </c:pt>
                <c:pt idx="1">
                  <c:v>0</c:v>
                </c:pt>
                <c:pt idx="2">
                  <c:v>0</c:v>
                </c:pt>
                <c:pt idx="3">
                  <c:v>0</c:v>
                </c:pt>
                <c:pt idx="4">
                  <c:v>0</c:v>
                </c:pt>
                <c:pt idx="5">
                  <c:v>0</c:v>
                </c:pt>
                <c:pt idx="6">
                  <c:v>0</c:v>
                </c:pt>
                <c:pt idx="7">
                  <c:v>0</c:v>
                </c:pt>
                <c:pt idx="8">
                  <c:v>0</c:v>
                </c:pt>
              </c:numCache>
            </c:numRef>
          </c:val>
        </c:ser>
        <c:ser>
          <c:idx val="0"/>
          <c:order val="1"/>
          <c:tx>
            <c:v>Envelope</c:v>
          </c:tx>
          <c:spPr>
            <a:solidFill>
              <a:schemeClr val="accent6">
                <a:lumMod val="75000"/>
              </a:schemeClr>
            </a:solidFill>
            <a:ln w="25400">
              <a:solidFill>
                <a:schemeClr val="accent6">
                  <a:lumMod val="75000"/>
                </a:schemeClr>
              </a:solidFill>
            </a:ln>
          </c:spPr>
          <c:invertIfNegative val="0"/>
          <c:cat>
            <c:strRef>
              <c:f>'TEPG &amp; OPG by method'!$I$12:$I$20</c:f>
              <c:strCache>
                <c:ptCount val="9"/>
                <c:pt idx="0">
                  <c:v>£0.00-0.99</c:v>
                </c:pt>
                <c:pt idx="1">
                  <c:v>£1.00-2.49</c:v>
                </c:pt>
                <c:pt idx="2">
                  <c:v>£2.50-4.99</c:v>
                </c:pt>
                <c:pt idx="3">
                  <c:v>£5.00-7.49</c:v>
                </c:pt>
                <c:pt idx="4">
                  <c:v>£7.50-9.99</c:v>
                </c:pt>
                <c:pt idx="5">
                  <c:v>£10.00-14.99</c:v>
                </c:pt>
                <c:pt idx="6">
                  <c:v>£15.00-19.99</c:v>
                </c:pt>
                <c:pt idx="7">
                  <c:v>£20.00-29.99</c:v>
                </c:pt>
                <c:pt idx="8">
                  <c:v>£30.00+</c:v>
                </c:pt>
              </c:strCache>
            </c:strRef>
          </c:cat>
          <c:val>
            <c:numRef>
              <c:f>'Working Tables'!$R$11:$R$19</c:f>
              <c:numCache>
                <c:formatCode>#,##0</c:formatCode>
                <c:ptCount val="9"/>
                <c:pt idx="0">
                  <c:v>0</c:v>
                </c:pt>
                <c:pt idx="1">
                  <c:v>0</c:v>
                </c:pt>
                <c:pt idx="2">
                  <c:v>0</c:v>
                </c:pt>
                <c:pt idx="3">
                  <c:v>0</c:v>
                </c:pt>
                <c:pt idx="4">
                  <c:v>0</c:v>
                </c:pt>
                <c:pt idx="5">
                  <c:v>0</c:v>
                </c:pt>
                <c:pt idx="6">
                  <c:v>0</c:v>
                </c:pt>
                <c:pt idx="7">
                  <c:v>0</c:v>
                </c:pt>
                <c:pt idx="8">
                  <c:v>0</c:v>
                </c:pt>
              </c:numCache>
            </c:numRef>
          </c:val>
        </c:ser>
        <c:dLbls>
          <c:showLegendKey val="0"/>
          <c:showVal val="0"/>
          <c:showCatName val="0"/>
          <c:showSerName val="0"/>
          <c:showPercent val="0"/>
          <c:showBubbleSize val="0"/>
        </c:dLbls>
        <c:gapWidth val="150"/>
        <c:overlap val="100"/>
        <c:axId val="106857216"/>
        <c:axId val="106858752"/>
      </c:barChart>
      <c:catAx>
        <c:axId val="106857216"/>
        <c:scaling>
          <c:orientation val="minMax"/>
        </c:scaling>
        <c:delete val="0"/>
        <c:axPos val="b"/>
        <c:majorTickMark val="out"/>
        <c:minorTickMark val="none"/>
        <c:tickLblPos val="nextTo"/>
        <c:crossAx val="106858752"/>
        <c:crosses val="autoZero"/>
        <c:auto val="1"/>
        <c:lblAlgn val="ctr"/>
        <c:lblOffset val="100"/>
        <c:noMultiLvlLbl val="0"/>
      </c:catAx>
      <c:valAx>
        <c:axId val="106858752"/>
        <c:scaling>
          <c:orientation val="minMax"/>
        </c:scaling>
        <c:delete val="0"/>
        <c:axPos val="l"/>
        <c:majorGridlines/>
        <c:numFmt formatCode="#,##0" sourceLinked="1"/>
        <c:majorTickMark val="out"/>
        <c:minorTickMark val="none"/>
        <c:tickLblPos val="nextTo"/>
        <c:crossAx val="106857216"/>
        <c:crosses val="autoZero"/>
        <c:crossBetween val="between"/>
      </c:valAx>
    </c:plotArea>
    <c:legend>
      <c:legendPos val="t"/>
      <c:overlay val="0"/>
    </c:legend>
    <c:plotVisOnly val="1"/>
    <c:dispBlanksAs val="gap"/>
    <c:showDLblsOverMax val="0"/>
  </c:chart>
  <c:printSettings>
    <c:headerFooter/>
    <c:pageMargins b="0.75000000000000355" l="0.70000000000000062" r="0.70000000000000062" t="0.75000000000000355"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GB" baseline="0"/>
              <a:t>Total Given vs. Number of Givers</a:t>
            </a:r>
            <a:endParaRPr lang="en-GB"/>
          </a:p>
        </c:rich>
      </c:tx>
      <c:overlay val="0"/>
    </c:title>
    <c:autoTitleDeleted val="0"/>
    <c:plotArea>
      <c:layout/>
      <c:scatterChart>
        <c:scatterStyle val="smoothMarker"/>
        <c:varyColors val="0"/>
        <c:ser>
          <c:idx val="1"/>
          <c:order val="0"/>
          <c:tx>
            <c:strRef>
              <c:f>'Data Entry Sheet'!$C$4</c:f>
              <c:strCache>
                <c:ptCount val="1"/>
                <c:pt idx="0">
                  <c:v>2015</c:v>
                </c:pt>
              </c:strCache>
            </c:strRef>
          </c:tx>
          <c:xVal>
            <c:numRef>
              <c:f>'Working Tables'!$J$47:$J$55</c:f>
              <c:numCache>
                <c:formatCode>0.0</c:formatCode>
                <c:ptCount val="9"/>
                <c:pt idx="0">
                  <c:v>0</c:v>
                </c:pt>
                <c:pt idx="1">
                  <c:v>0</c:v>
                </c:pt>
                <c:pt idx="2">
                  <c:v>0</c:v>
                </c:pt>
                <c:pt idx="3">
                  <c:v>0</c:v>
                </c:pt>
                <c:pt idx="4">
                  <c:v>0</c:v>
                </c:pt>
                <c:pt idx="5">
                  <c:v>0</c:v>
                </c:pt>
                <c:pt idx="6">
                  <c:v>0</c:v>
                </c:pt>
                <c:pt idx="7">
                  <c:v>0</c:v>
                </c:pt>
                <c:pt idx="8">
                  <c:v>0</c:v>
                </c:pt>
              </c:numCache>
            </c:numRef>
          </c:xVal>
          <c:yVal>
            <c:numRef>
              <c:f>'Working Tables'!$L$47:$L$55</c:f>
              <c:numCache>
                <c:formatCode>0.0</c:formatCode>
                <c:ptCount val="9"/>
                <c:pt idx="0">
                  <c:v>0</c:v>
                </c:pt>
                <c:pt idx="1">
                  <c:v>0</c:v>
                </c:pt>
                <c:pt idx="2">
                  <c:v>0</c:v>
                </c:pt>
                <c:pt idx="3">
                  <c:v>0</c:v>
                </c:pt>
                <c:pt idx="4">
                  <c:v>0</c:v>
                </c:pt>
                <c:pt idx="5">
                  <c:v>0</c:v>
                </c:pt>
                <c:pt idx="6">
                  <c:v>0</c:v>
                </c:pt>
                <c:pt idx="7">
                  <c:v>0</c:v>
                </c:pt>
                <c:pt idx="8">
                  <c:v>0</c:v>
                </c:pt>
              </c:numCache>
            </c:numRef>
          </c:yVal>
          <c:smooth val="1"/>
        </c:ser>
        <c:ser>
          <c:idx val="0"/>
          <c:order val="1"/>
          <c:tx>
            <c:v>10% Marker</c:v>
          </c:tx>
          <c:marker>
            <c:symbol val="triangle"/>
            <c:size val="7"/>
          </c:marker>
          <c:xVal>
            <c:numLit>
              <c:formatCode>General</c:formatCode>
              <c:ptCount val="2"/>
              <c:pt idx="0">
                <c:v>10</c:v>
              </c:pt>
              <c:pt idx="1">
                <c:v>10</c:v>
              </c:pt>
            </c:numLit>
          </c:xVal>
          <c:yVal>
            <c:numLit>
              <c:formatCode>General</c:formatCode>
              <c:ptCount val="2"/>
              <c:pt idx="0">
                <c:v>0</c:v>
              </c:pt>
              <c:pt idx="1">
                <c:v>100</c:v>
              </c:pt>
            </c:numLit>
          </c:yVal>
          <c:smooth val="1"/>
        </c:ser>
        <c:ser>
          <c:idx val="2"/>
          <c:order val="2"/>
          <c:tx>
            <c:v>20% Marker</c:v>
          </c:tx>
          <c:xVal>
            <c:numLit>
              <c:formatCode>General</c:formatCode>
              <c:ptCount val="2"/>
              <c:pt idx="0">
                <c:v>20</c:v>
              </c:pt>
              <c:pt idx="1">
                <c:v>20</c:v>
              </c:pt>
            </c:numLit>
          </c:xVal>
          <c:yVal>
            <c:numLit>
              <c:formatCode>General</c:formatCode>
              <c:ptCount val="2"/>
              <c:pt idx="0">
                <c:v>0</c:v>
              </c:pt>
              <c:pt idx="1">
                <c:v>100</c:v>
              </c:pt>
            </c:numLit>
          </c:yVal>
          <c:smooth val="1"/>
        </c:ser>
        <c:dLbls>
          <c:showLegendKey val="0"/>
          <c:showVal val="0"/>
          <c:showCatName val="0"/>
          <c:showSerName val="0"/>
          <c:showPercent val="0"/>
          <c:showBubbleSize val="0"/>
        </c:dLbls>
        <c:axId val="107466752"/>
        <c:axId val="107468672"/>
      </c:scatterChart>
      <c:valAx>
        <c:axId val="107466752"/>
        <c:scaling>
          <c:orientation val="minMax"/>
          <c:max val="100"/>
          <c:min val="0"/>
        </c:scaling>
        <c:delete val="0"/>
        <c:axPos val="b"/>
        <c:title>
          <c:tx>
            <c:rich>
              <a:bodyPr/>
              <a:lstStyle/>
              <a:p>
                <a:pPr>
                  <a:defRPr/>
                </a:pPr>
                <a:r>
                  <a:rPr lang="en-GB"/>
                  <a:t>%</a:t>
                </a:r>
                <a:r>
                  <a:rPr lang="en-GB" baseline="0"/>
                  <a:t> Number of Givers</a:t>
                </a:r>
                <a:endParaRPr lang="en-GB"/>
              </a:p>
            </c:rich>
          </c:tx>
          <c:overlay val="0"/>
        </c:title>
        <c:numFmt formatCode="#,##0" sourceLinked="0"/>
        <c:majorTickMark val="out"/>
        <c:minorTickMark val="none"/>
        <c:tickLblPos val="nextTo"/>
        <c:crossAx val="107468672"/>
        <c:crosses val="autoZero"/>
        <c:crossBetween val="midCat"/>
        <c:majorUnit val="10"/>
      </c:valAx>
      <c:valAx>
        <c:axId val="107468672"/>
        <c:scaling>
          <c:orientation val="minMax"/>
          <c:max val="100"/>
          <c:min val="0"/>
        </c:scaling>
        <c:delete val="0"/>
        <c:axPos val="l"/>
        <c:majorGridlines/>
        <c:title>
          <c:tx>
            <c:rich>
              <a:bodyPr rot="-5400000" vert="horz"/>
              <a:lstStyle/>
              <a:p>
                <a:pPr>
                  <a:defRPr/>
                </a:pPr>
                <a:r>
                  <a:rPr lang="en-GB"/>
                  <a:t>%</a:t>
                </a:r>
                <a:r>
                  <a:rPr lang="en-GB" baseline="0"/>
                  <a:t> Amount Given</a:t>
                </a:r>
                <a:endParaRPr lang="en-GB"/>
              </a:p>
            </c:rich>
          </c:tx>
          <c:overlay val="0"/>
        </c:title>
        <c:numFmt formatCode="0" sourceLinked="0"/>
        <c:majorTickMark val="out"/>
        <c:minorTickMark val="none"/>
        <c:tickLblPos val="nextTo"/>
        <c:crossAx val="107466752"/>
        <c:crosses val="autoZero"/>
        <c:crossBetween val="midCat"/>
        <c:majorUnit val="10"/>
      </c:valAx>
    </c:plotArea>
    <c:legend>
      <c:legendPos val="b"/>
      <c:overlay val="0"/>
    </c:legend>
    <c:plotVisOnly val="1"/>
    <c:dispBlanksAs val="gap"/>
    <c:showDLblsOverMax val="0"/>
  </c:chart>
  <c:printSettings>
    <c:headerFooter/>
    <c:pageMargins b="0.75000000000000322" l="0.70000000000000062" r="0.70000000000000062" t="0.75000000000000322" header="0.30000000000000032" footer="0.30000000000000032"/>
    <c:pageSetup paperSize="9" orientation="landscape" verticalDpi="0"/>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Total Number</a:t>
            </a:r>
            <a:r>
              <a:rPr lang="en-US" baseline="0"/>
              <a:t> of </a:t>
            </a:r>
            <a:br>
              <a:rPr lang="en-US" baseline="0"/>
            </a:br>
            <a:r>
              <a:rPr lang="en-US" baseline="0"/>
              <a:t>Planned Giving Givers</a:t>
            </a:r>
            <a:endParaRPr lang="en-US"/>
          </a:p>
        </c:rich>
      </c:tx>
      <c:overlay val="0"/>
    </c:title>
    <c:autoTitleDeleted val="0"/>
    <c:plotArea>
      <c:layout/>
      <c:barChart>
        <c:barDir val="col"/>
        <c:grouping val="clustered"/>
        <c:varyColors val="0"/>
        <c:ser>
          <c:idx val="1"/>
          <c:order val="0"/>
          <c:tx>
            <c:v>All Plnd Gvng</c:v>
          </c:tx>
          <c:spPr>
            <a:solidFill>
              <a:schemeClr val="accent5"/>
            </a:solidFill>
            <a:ln w="25400" cap="flat" cmpd="sng" algn="ctr">
              <a:solidFill>
                <a:schemeClr val="accent5">
                  <a:shade val="50000"/>
                </a:schemeClr>
              </a:solidFill>
              <a:prstDash val="solid"/>
            </a:ln>
            <a:effectLst/>
          </c:spPr>
          <c:invertIfNegative val="0"/>
          <c:cat>
            <c:strRef>
              <c:f>'Total Planned - Small church'!$K$12:$K$20</c:f>
              <c:strCache>
                <c:ptCount val="9"/>
                <c:pt idx="0">
                  <c:v>£0.00-0.99</c:v>
                </c:pt>
                <c:pt idx="1">
                  <c:v>£1.00-2.49</c:v>
                </c:pt>
                <c:pt idx="2">
                  <c:v>£2.50-4.99</c:v>
                </c:pt>
                <c:pt idx="3">
                  <c:v>£5.00-7.49</c:v>
                </c:pt>
                <c:pt idx="4">
                  <c:v>£7.50-9.99</c:v>
                </c:pt>
                <c:pt idx="5">
                  <c:v>£10.00-14.99</c:v>
                </c:pt>
                <c:pt idx="6">
                  <c:v>£15.00-19.99</c:v>
                </c:pt>
                <c:pt idx="7">
                  <c:v>£20.00-29.99</c:v>
                </c:pt>
                <c:pt idx="8">
                  <c:v>£30.00+</c:v>
                </c:pt>
              </c:strCache>
            </c:strRef>
          </c:cat>
          <c:val>
            <c:numRef>
              <c:f>'Working Tables'!$D$47:$D$55</c:f>
              <c:numCache>
                <c:formatCode>#,##0</c:formatCode>
                <c:ptCount val="9"/>
                <c:pt idx="0">
                  <c:v>0</c:v>
                </c:pt>
                <c:pt idx="1">
                  <c:v>0</c:v>
                </c:pt>
                <c:pt idx="2">
                  <c:v>0</c:v>
                </c:pt>
                <c:pt idx="3">
                  <c:v>0</c:v>
                </c:pt>
                <c:pt idx="4">
                  <c:v>0</c:v>
                </c:pt>
                <c:pt idx="5">
                  <c:v>0</c:v>
                </c:pt>
                <c:pt idx="6">
                  <c:v>0</c:v>
                </c:pt>
                <c:pt idx="7">
                  <c:v>0</c:v>
                </c:pt>
                <c:pt idx="8">
                  <c:v>0</c:v>
                </c:pt>
              </c:numCache>
            </c:numRef>
          </c:val>
        </c:ser>
        <c:dLbls>
          <c:showLegendKey val="0"/>
          <c:showVal val="0"/>
          <c:showCatName val="0"/>
          <c:showSerName val="0"/>
          <c:showPercent val="0"/>
          <c:showBubbleSize val="0"/>
        </c:dLbls>
        <c:gapWidth val="150"/>
        <c:axId val="105602432"/>
        <c:axId val="105624704"/>
      </c:barChart>
      <c:catAx>
        <c:axId val="105602432"/>
        <c:scaling>
          <c:orientation val="minMax"/>
        </c:scaling>
        <c:delete val="0"/>
        <c:axPos val="b"/>
        <c:majorTickMark val="out"/>
        <c:minorTickMark val="none"/>
        <c:tickLblPos val="nextTo"/>
        <c:crossAx val="105624704"/>
        <c:crosses val="autoZero"/>
        <c:auto val="1"/>
        <c:lblAlgn val="ctr"/>
        <c:lblOffset val="100"/>
        <c:noMultiLvlLbl val="0"/>
      </c:catAx>
      <c:valAx>
        <c:axId val="105624704"/>
        <c:scaling>
          <c:orientation val="minMax"/>
        </c:scaling>
        <c:delete val="0"/>
        <c:axPos val="l"/>
        <c:majorGridlines/>
        <c:numFmt formatCode="#,##0" sourceLinked="0"/>
        <c:majorTickMark val="out"/>
        <c:minorTickMark val="none"/>
        <c:tickLblPos val="nextTo"/>
        <c:crossAx val="105602432"/>
        <c:crosses val="autoZero"/>
        <c:crossBetween val="between"/>
        <c:majorUnit val="1"/>
      </c:valAx>
    </c:plotArea>
    <c:plotVisOnly val="1"/>
    <c:dispBlanksAs val="gap"/>
    <c:showDLblsOverMax val="0"/>
  </c:chart>
  <c:printSettings>
    <c:headerFooter/>
    <c:pageMargins b="0.750000000000004" l="0.70000000000000062" r="0.70000000000000062" t="0.750000000000004" header="0.30000000000000032" footer="0.30000000000000032"/>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GB" baseline="0"/>
              <a:t>Total Given vs. Number of Givers</a:t>
            </a:r>
            <a:endParaRPr lang="en-GB"/>
          </a:p>
        </c:rich>
      </c:tx>
      <c:overlay val="0"/>
    </c:title>
    <c:autoTitleDeleted val="0"/>
    <c:plotArea>
      <c:layout/>
      <c:scatterChart>
        <c:scatterStyle val="smoothMarker"/>
        <c:varyColors val="0"/>
        <c:ser>
          <c:idx val="1"/>
          <c:order val="0"/>
          <c:tx>
            <c:strRef>
              <c:f>'Data Entry Sheet'!$C$4</c:f>
              <c:strCache>
                <c:ptCount val="1"/>
                <c:pt idx="0">
                  <c:v>2015</c:v>
                </c:pt>
              </c:strCache>
            </c:strRef>
          </c:tx>
          <c:xVal>
            <c:numRef>
              <c:f>'Working Tables'!$J$47:$J$55</c:f>
              <c:numCache>
                <c:formatCode>0.0</c:formatCode>
                <c:ptCount val="9"/>
                <c:pt idx="0">
                  <c:v>0</c:v>
                </c:pt>
                <c:pt idx="1">
                  <c:v>0</c:v>
                </c:pt>
                <c:pt idx="2">
                  <c:v>0</c:v>
                </c:pt>
                <c:pt idx="3">
                  <c:v>0</c:v>
                </c:pt>
                <c:pt idx="4">
                  <c:v>0</c:v>
                </c:pt>
                <c:pt idx="5">
                  <c:v>0</c:v>
                </c:pt>
                <c:pt idx="6">
                  <c:v>0</c:v>
                </c:pt>
                <c:pt idx="7">
                  <c:v>0</c:v>
                </c:pt>
                <c:pt idx="8">
                  <c:v>0</c:v>
                </c:pt>
              </c:numCache>
            </c:numRef>
          </c:xVal>
          <c:yVal>
            <c:numRef>
              <c:f>'Working Tables'!$L$47:$L$55</c:f>
              <c:numCache>
                <c:formatCode>0.0</c:formatCode>
                <c:ptCount val="9"/>
                <c:pt idx="0">
                  <c:v>0</c:v>
                </c:pt>
                <c:pt idx="1">
                  <c:v>0</c:v>
                </c:pt>
                <c:pt idx="2">
                  <c:v>0</c:v>
                </c:pt>
                <c:pt idx="3">
                  <c:v>0</c:v>
                </c:pt>
                <c:pt idx="4">
                  <c:v>0</c:v>
                </c:pt>
                <c:pt idx="5">
                  <c:v>0</c:v>
                </c:pt>
                <c:pt idx="6">
                  <c:v>0</c:v>
                </c:pt>
                <c:pt idx="7">
                  <c:v>0</c:v>
                </c:pt>
                <c:pt idx="8">
                  <c:v>0</c:v>
                </c:pt>
              </c:numCache>
            </c:numRef>
          </c:yVal>
          <c:smooth val="1"/>
        </c:ser>
        <c:ser>
          <c:idx val="0"/>
          <c:order val="1"/>
          <c:tx>
            <c:v>10% Marker</c:v>
          </c:tx>
          <c:marker>
            <c:symbol val="triangle"/>
            <c:size val="7"/>
          </c:marker>
          <c:xVal>
            <c:numLit>
              <c:formatCode>General</c:formatCode>
              <c:ptCount val="2"/>
              <c:pt idx="0">
                <c:v>10</c:v>
              </c:pt>
              <c:pt idx="1">
                <c:v>10</c:v>
              </c:pt>
            </c:numLit>
          </c:xVal>
          <c:yVal>
            <c:numLit>
              <c:formatCode>General</c:formatCode>
              <c:ptCount val="2"/>
              <c:pt idx="0">
                <c:v>0</c:v>
              </c:pt>
              <c:pt idx="1">
                <c:v>100</c:v>
              </c:pt>
            </c:numLit>
          </c:yVal>
          <c:smooth val="1"/>
        </c:ser>
        <c:ser>
          <c:idx val="2"/>
          <c:order val="2"/>
          <c:tx>
            <c:v>20% Marker</c:v>
          </c:tx>
          <c:xVal>
            <c:numLit>
              <c:formatCode>General</c:formatCode>
              <c:ptCount val="2"/>
              <c:pt idx="0">
                <c:v>20</c:v>
              </c:pt>
              <c:pt idx="1">
                <c:v>20</c:v>
              </c:pt>
            </c:numLit>
          </c:xVal>
          <c:yVal>
            <c:numLit>
              <c:formatCode>General</c:formatCode>
              <c:ptCount val="2"/>
              <c:pt idx="0">
                <c:v>0</c:v>
              </c:pt>
              <c:pt idx="1">
                <c:v>100</c:v>
              </c:pt>
            </c:numLit>
          </c:yVal>
          <c:smooth val="1"/>
        </c:ser>
        <c:dLbls>
          <c:showLegendKey val="0"/>
          <c:showVal val="0"/>
          <c:showCatName val="0"/>
          <c:showSerName val="0"/>
          <c:showPercent val="0"/>
          <c:showBubbleSize val="0"/>
        </c:dLbls>
        <c:axId val="111569152"/>
        <c:axId val="111587712"/>
      </c:scatterChart>
      <c:valAx>
        <c:axId val="111569152"/>
        <c:scaling>
          <c:orientation val="minMax"/>
          <c:max val="100"/>
          <c:min val="0"/>
        </c:scaling>
        <c:delete val="0"/>
        <c:axPos val="b"/>
        <c:title>
          <c:tx>
            <c:rich>
              <a:bodyPr/>
              <a:lstStyle/>
              <a:p>
                <a:pPr>
                  <a:defRPr/>
                </a:pPr>
                <a:r>
                  <a:rPr lang="en-GB"/>
                  <a:t>%</a:t>
                </a:r>
                <a:r>
                  <a:rPr lang="en-GB" baseline="0"/>
                  <a:t> Number of Givers</a:t>
                </a:r>
                <a:endParaRPr lang="en-GB"/>
              </a:p>
            </c:rich>
          </c:tx>
          <c:overlay val="0"/>
        </c:title>
        <c:numFmt formatCode="#,##0" sourceLinked="0"/>
        <c:majorTickMark val="out"/>
        <c:minorTickMark val="none"/>
        <c:tickLblPos val="nextTo"/>
        <c:crossAx val="111587712"/>
        <c:crosses val="autoZero"/>
        <c:crossBetween val="midCat"/>
        <c:majorUnit val="10"/>
      </c:valAx>
      <c:valAx>
        <c:axId val="111587712"/>
        <c:scaling>
          <c:orientation val="minMax"/>
          <c:max val="100"/>
          <c:min val="0"/>
        </c:scaling>
        <c:delete val="0"/>
        <c:axPos val="l"/>
        <c:majorGridlines/>
        <c:title>
          <c:tx>
            <c:rich>
              <a:bodyPr rot="-5400000" vert="horz"/>
              <a:lstStyle/>
              <a:p>
                <a:pPr>
                  <a:defRPr/>
                </a:pPr>
                <a:r>
                  <a:rPr lang="en-GB"/>
                  <a:t>%</a:t>
                </a:r>
                <a:r>
                  <a:rPr lang="en-GB" baseline="0"/>
                  <a:t> Amount Given</a:t>
                </a:r>
                <a:endParaRPr lang="en-GB"/>
              </a:p>
            </c:rich>
          </c:tx>
          <c:overlay val="0"/>
        </c:title>
        <c:numFmt formatCode="0" sourceLinked="0"/>
        <c:majorTickMark val="out"/>
        <c:minorTickMark val="none"/>
        <c:tickLblPos val="nextTo"/>
        <c:crossAx val="111569152"/>
        <c:crosses val="autoZero"/>
        <c:crossBetween val="midCat"/>
        <c:majorUnit val="10"/>
      </c:valAx>
    </c:plotArea>
    <c:legend>
      <c:legendPos val="b"/>
      <c:overlay val="0"/>
    </c:legend>
    <c:plotVisOnly val="1"/>
    <c:dispBlanksAs val="gap"/>
    <c:showDLblsOverMax val="0"/>
  </c:chart>
  <c:printSettings>
    <c:headerFooter/>
    <c:pageMargins b="0.75000000000000322" l="0.70000000000000062" r="0.70000000000000062" t="0.75000000000000322" header="0.30000000000000032" footer="0.30000000000000032"/>
    <c:pageSetup paperSize="9" orientation="landscape" verticalDpi="0"/>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Number</a:t>
            </a:r>
            <a:r>
              <a:rPr lang="en-US" baseline="0"/>
              <a:t> of OPG Givers</a:t>
            </a:r>
            <a:endParaRPr lang="en-US"/>
          </a:p>
        </c:rich>
      </c:tx>
      <c:overlay val="0"/>
    </c:title>
    <c:autoTitleDeleted val="0"/>
    <c:plotArea>
      <c:layout/>
      <c:barChart>
        <c:barDir val="col"/>
        <c:grouping val="stacked"/>
        <c:varyColors val="0"/>
        <c:ser>
          <c:idx val="1"/>
          <c:order val="0"/>
          <c:tx>
            <c:v>Bank</c:v>
          </c:tx>
          <c:spPr>
            <a:solidFill>
              <a:schemeClr val="tx2"/>
            </a:solidFill>
            <a:ln w="25400" cap="flat" cmpd="sng" algn="ctr">
              <a:solidFill>
                <a:schemeClr val="tx2"/>
              </a:solidFill>
              <a:prstDash val="solid"/>
            </a:ln>
            <a:effectLst/>
          </c:spPr>
          <c:invertIfNegative val="0"/>
          <c:cat>
            <c:strRef>
              <c:f>'TEPG &amp; OPG by method'!$K$12:$K$20</c:f>
              <c:strCache>
                <c:ptCount val="9"/>
                <c:pt idx="0">
                  <c:v>£0.00-0.99</c:v>
                </c:pt>
                <c:pt idx="1">
                  <c:v>£1.00-1.99</c:v>
                </c:pt>
                <c:pt idx="2">
                  <c:v>£2.00-3.49</c:v>
                </c:pt>
                <c:pt idx="3">
                  <c:v>£3.50-4.99</c:v>
                </c:pt>
                <c:pt idx="4">
                  <c:v>£5.00-7.49</c:v>
                </c:pt>
                <c:pt idx="5">
                  <c:v>£7.50-9.99</c:v>
                </c:pt>
                <c:pt idx="6">
                  <c:v>£10.00-11.99</c:v>
                </c:pt>
                <c:pt idx="7">
                  <c:v>£12.00-14.99</c:v>
                </c:pt>
                <c:pt idx="8">
                  <c:v>£15.00+</c:v>
                </c:pt>
              </c:strCache>
            </c:strRef>
          </c:cat>
          <c:val>
            <c:numRef>
              <c:f>'Working Tables'!$X$11:$X$19</c:f>
              <c:numCache>
                <c:formatCode>#,##0</c:formatCode>
                <c:ptCount val="9"/>
                <c:pt idx="0">
                  <c:v>0</c:v>
                </c:pt>
                <c:pt idx="1">
                  <c:v>0</c:v>
                </c:pt>
                <c:pt idx="2">
                  <c:v>0</c:v>
                </c:pt>
                <c:pt idx="3">
                  <c:v>0</c:v>
                </c:pt>
                <c:pt idx="4">
                  <c:v>0</c:v>
                </c:pt>
                <c:pt idx="5">
                  <c:v>0</c:v>
                </c:pt>
                <c:pt idx="6">
                  <c:v>0</c:v>
                </c:pt>
                <c:pt idx="7">
                  <c:v>0</c:v>
                </c:pt>
                <c:pt idx="8">
                  <c:v>0</c:v>
                </c:pt>
              </c:numCache>
            </c:numRef>
          </c:val>
        </c:ser>
        <c:ser>
          <c:idx val="0"/>
          <c:order val="1"/>
          <c:tx>
            <c:v>Envelope</c:v>
          </c:tx>
          <c:spPr>
            <a:solidFill>
              <a:schemeClr val="accent6">
                <a:lumMod val="75000"/>
              </a:schemeClr>
            </a:solidFill>
            <a:ln w="25400">
              <a:solidFill>
                <a:schemeClr val="accent6">
                  <a:lumMod val="75000"/>
                </a:schemeClr>
              </a:solidFill>
            </a:ln>
          </c:spPr>
          <c:invertIfNegative val="0"/>
          <c:cat>
            <c:strRef>
              <c:f>'TEPG &amp; OPG by method'!$K$12:$K$20</c:f>
              <c:strCache>
                <c:ptCount val="9"/>
                <c:pt idx="0">
                  <c:v>£0.00-0.99</c:v>
                </c:pt>
                <c:pt idx="1">
                  <c:v>£1.00-1.99</c:v>
                </c:pt>
                <c:pt idx="2">
                  <c:v>£2.00-3.49</c:v>
                </c:pt>
                <c:pt idx="3">
                  <c:v>£3.50-4.99</c:v>
                </c:pt>
                <c:pt idx="4">
                  <c:v>£5.00-7.49</c:v>
                </c:pt>
                <c:pt idx="5">
                  <c:v>£7.50-9.99</c:v>
                </c:pt>
                <c:pt idx="6">
                  <c:v>£10.00-11.99</c:v>
                </c:pt>
                <c:pt idx="7">
                  <c:v>£12.00-14.99</c:v>
                </c:pt>
                <c:pt idx="8">
                  <c:v>£15.00+</c:v>
                </c:pt>
              </c:strCache>
            </c:strRef>
          </c:cat>
          <c:val>
            <c:numRef>
              <c:f>'Working Tables'!$Y$11:$Y$19</c:f>
              <c:numCache>
                <c:formatCode>#,##0</c:formatCode>
                <c:ptCount val="9"/>
                <c:pt idx="0">
                  <c:v>0</c:v>
                </c:pt>
                <c:pt idx="1">
                  <c:v>0</c:v>
                </c:pt>
                <c:pt idx="2">
                  <c:v>0</c:v>
                </c:pt>
                <c:pt idx="3">
                  <c:v>0</c:v>
                </c:pt>
                <c:pt idx="4">
                  <c:v>0</c:v>
                </c:pt>
                <c:pt idx="5">
                  <c:v>0</c:v>
                </c:pt>
                <c:pt idx="6">
                  <c:v>0</c:v>
                </c:pt>
                <c:pt idx="7">
                  <c:v>0</c:v>
                </c:pt>
                <c:pt idx="8">
                  <c:v>0</c:v>
                </c:pt>
              </c:numCache>
            </c:numRef>
          </c:val>
        </c:ser>
        <c:dLbls>
          <c:showLegendKey val="0"/>
          <c:showVal val="0"/>
          <c:showCatName val="0"/>
          <c:showSerName val="0"/>
          <c:showPercent val="0"/>
          <c:showBubbleSize val="0"/>
        </c:dLbls>
        <c:gapWidth val="150"/>
        <c:overlap val="100"/>
        <c:axId val="107367424"/>
        <c:axId val="107373312"/>
      </c:barChart>
      <c:catAx>
        <c:axId val="107367424"/>
        <c:scaling>
          <c:orientation val="minMax"/>
        </c:scaling>
        <c:delete val="0"/>
        <c:axPos val="b"/>
        <c:majorTickMark val="out"/>
        <c:minorTickMark val="none"/>
        <c:tickLblPos val="nextTo"/>
        <c:crossAx val="107373312"/>
        <c:crosses val="autoZero"/>
        <c:auto val="1"/>
        <c:lblAlgn val="ctr"/>
        <c:lblOffset val="100"/>
        <c:noMultiLvlLbl val="0"/>
      </c:catAx>
      <c:valAx>
        <c:axId val="107373312"/>
        <c:scaling>
          <c:orientation val="minMax"/>
        </c:scaling>
        <c:delete val="0"/>
        <c:axPos val="l"/>
        <c:majorGridlines/>
        <c:numFmt formatCode="#,##0" sourceLinked="1"/>
        <c:majorTickMark val="out"/>
        <c:minorTickMark val="none"/>
        <c:tickLblPos val="nextTo"/>
        <c:crossAx val="107367424"/>
        <c:crosses val="autoZero"/>
        <c:crossBetween val="between"/>
      </c:valAx>
    </c:plotArea>
    <c:legend>
      <c:legendPos val="t"/>
      <c:overlay val="0"/>
    </c:legend>
    <c:plotVisOnly val="1"/>
    <c:dispBlanksAs val="gap"/>
    <c:showDLblsOverMax val="0"/>
  </c:chart>
  <c:printSettings>
    <c:headerFooter/>
    <c:pageMargins b="0.750000000000004" l="0.70000000000000062" r="0.70000000000000062" t="0.750000000000004"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GB" baseline="0"/>
              <a:t>Total Given vs. Number of Givers</a:t>
            </a:r>
            <a:endParaRPr lang="en-GB"/>
          </a:p>
        </c:rich>
      </c:tx>
      <c:overlay val="0"/>
    </c:title>
    <c:autoTitleDeleted val="0"/>
    <c:plotArea>
      <c:layout/>
      <c:scatterChart>
        <c:scatterStyle val="smoothMarker"/>
        <c:varyColors val="0"/>
        <c:ser>
          <c:idx val="1"/>
          <c:order val="0"/>
          <c:tx>
            <c:strRef>
              <c:f>'Data Entry Sheet'!$C$4</c:f>
              <c:strCache>
                <c:ptCount val="1"/>
                <c:pt idx="0">
                  <c:v>2015</c:v>
                </c:pt>
              </c:strCache>
            </c:strRef>
          </c:tx>
          <c:xVal>
            <c:numRef>
              <c:f>'Working Tables'!$J$47:$J$55</c:f>
              <c:numCache>
                <c:formatCode>0.0</c:formatCode>
                <c:ptCount val="9"/>
                <c:pt idx="0">
                  <c:v>0</c:v>
                </c:pt>
                <c:pt idx="1">
                  <c:v>0</c:v>
                </c:pt>
                <c:pt idx="2">
                  <c:v>0</c:v>
                </c:pt>
                <c:pt idx="3">
                  <c:v>0</c:v>
                </c:pt>
                <c:pt idx="4">
                  <c:v>0</c:v>
                </c:pt>
                <c:pt idx="5">
                  <c:v>0</c:v>
                </c:pt>
                <c:pt idx="6">
                  <c:v>0</c:v>
                </c:pt>
                <c:pt idx="7">
                  <c:v>0</c:v>
                </c:pt>
                <c:pt idx="8">
                  <c:v>0</c:v>
                </c:pt>
              </c:numCache>
            </c:numRef>
          </c:xVal>
          <c:yVal>
            <c:numRef>
              <c:f>'Working Tables'!$L$47:$L$55</c:f>
              <c:numCache>
                <c:formatCode>0.0</c:formatCode>
                <c:ptCount val="9"/>
                <c:pt idx="0">
                  <c:v>0</c:v>
                </c:pt>
                <c:pt idx="1">
                  <c:v>0</c:v>
                </c:pt>
                <c:pt idx="2">
                  <c:v>0</c:v>
                </c:pt>
                <c:pt idx="3">
                  <c:v>0</c:v>
                </c:pt>
                <c:pt idx="4">
                  <c:v>0</c:v>
                </c:pt>
                <c:pt idx="5">
                  <c:v>0</c:v>
                </c:pt>
                <c:pt idx="6">
                  <c:v>0</c:v>
                </c:pt>
                <c:pt idx="7">
                  <c:v>0</c:v>
                </c:pt>
                <c:pt idx="8">
                  <c:v>0</c:v>
                </c:pt>
              </c:numCache>
            </c:numRef>
          </c:yVal>
          <c:smooth val="1"/>
        </c:ser>
        <c:ser>
          <c:idx val="0"/>
          <c:order val="1"/>
          <c:tx>
            <c:v>10% Marker</c:v>
          </c:tx>
          <c:marker>
            <c:symbol val="triangle"/>
            <c:size val="7"/>
          </c:marker>
          <c:xVal>
            <c:numLit>
              <c:formatCode>General</c:formatCode>
              <c:ptCount val="2"/>
              <c:pt idx="0">
                <c:v>10</c:v>
              </c:pt>
              <c:pt idx="1">
                <c:v>10</c:v>
              </c:pt>
            </c:numLit>
          </c:xVal>
          <c:yVal>
            <c:numLit>
              <c:formatCode>General</c:formatCode>
              <c:ptCount val="2"/>
              <c:pt idx="0">
                <c:v>0</c:v>
              </c:pt>
              <c:pt idx="1">
                <c:v>100</c:v>
              </c:pt>
            </c:numLit>
          </c:yVal>
          <c:smooth val="1"/>
        </c:ser>
        <c:ser>
          <c:idx val="2"/>
          <c:order val="2"/>
          <c:tx>
            <c:v>20% Marker</c:v>
          </c:tx>
          <c:xVal>
            <c:numLit>
              <c:formatCode>General</c:formatCode>
              <c:ptCount val="2"/>
              <c:pt idx="0">
                <c:v>20</c:v>
              </c:pt>
              <c:pt idx="1">
                <c:v>20</c:v>
              </c:pt>
            </c:numLit>
          </c:xVal>
          <c:yVal>
            <c:numLit>
              <c:formatCode>General</c:formatCode>
              <c:ptCount val="2"/>
              <c:pt idx="0">
                <c:v>0</c:v>
              </c:pt>
              <c:pt idx="1">
                <c:v>100</c:v>
              </c:pt>
            </c:numLit>
          </c:yVal>
          <c:smooth val="1"/>
        </c:ser>
        <c:dLbls>
          <c:showLegendKey val="0"/>
          <c:showVal val="0"/>
          <c:showCatName val="0"/>
          <c:showSerName val="0"/>
          <c:showPercent val="0"/>
          <c:showBubbleSize val="0"/>
        </c:dLbls>
        <c:axId val="107407616"/>
        <c:axId val="107413888"/>
      </c:scatterChart>
      <c:valAx>
        <c:axId val="107407616"/>
        <c:scaling>
          <c:orientation val="minMax"/>
          <c:max val="100"/>
          <c:min val="0"/>
        </c:scaling>
        <c:delete val="0"/>
        <c:axPos val="b"/>
        <c:title>
          <c:tx>
            <c:rich>
              <a:bodyPr/>
              <a:lstStyle/>
              <a:p>
                <a:pPr>
                  <a:defRPr/>
                </a:pPr>
                <a:r>
                  <a:rPr lang="en-GB"/>
                  <a:t>%</a:t>
                </a:r>
                <a:r>
                  <a:rPr lang="en-GB" baseline="0"/>
                  <a:t> Number of Givers</a:t>
                </a:r>
                <a:endParaRPr lang="en-GB"/>
              </a:p>
            </c:rich>
          </c:tx>
          <c:overlay val="0"/>
        </c:title>
        <c:numFmt formatCode="#,##0" sourceLinked="0"/>
        <c:majorTickMark val="out"/>
        <c:minorTickMark val="none"/>
        <c:tickLblPos val="nextTo"/>
        <c:crossAx val="107413888"/>
        <c:crosses val="autoZero"/>
        <c:crossBetween val="midCat"/>
        <c:majorUnit val="10"/>
      </c:valAx>
      <c:valAx>
        <c:axId val="107413888"/>
        <c:scaling>
          <c:orientation val="minMax"/>
          <c:max val="100"/>
          <c:min val="0"/>
        </c:scaling>
        <c:delete val="0"/>
        <c:axPos val="l"/>
        <c:majorGridlines/>
        <c:title>
          <c:tx>
            <c:rich>
              <a:bodyPr rot="-5400000" vert="horz"/>
              <a:lstStyle/>
              <a:p>
                <a:pPr>
                  <a:defRPr/>
                </a:pPr>
                <a:r>
                  <a:rPr lang="en-GB"/>
                  <a:t>%</a:t>
                </a:r>
                <a:r>
                  <a:rPr lang="en-GB" baseline="0"/>
                  <a:t> Amount Given</a:t>
                </a:r>
                <a:endParaRPr lang="en-GB"/>
              </a:p>
            </c:rich>
          </c:tx>
          <c:overlay val="0"/>
        </c:title>
        <c:numFmt formatCode="0" sourceLinked="0"/>
        <c:majorTickMark val="out"/>
        <c:minorTickMark val="none"/>
        <c:tickLblPos val="nextTo"/>
        <c:crossAx val="107407616"/>
        <c:crosses val="autoZero"/>
        <c:crossBetween val="midCat"/>
        <c:majorUnit val="10"/>
      </c:valAx>
    </c:plotArea>
    <c:legend>
      <c:legendPos val="b"/>
      <c:overlay val="0"/>
    </c:legend>
    <c:plotVisOnly val="1"/>
    <c:dispBlanksAs val="gap"/>
    <c:showDLblsOverMax val="0"/>
  </c:chart>
  <c:printSettings>
    <c:headerFooter/>
    <c:pageMargins b="0.750000000000003" l="0.70000000000000062" r="0.70000000000000062" t="0.750000000000003" header="0.30000000000000032" footer="0.30000000000000032"/>
    <c:pageSetup paperSize="9" orientation="landscape" verticalDpi="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Number</a:t>
            </a:r>
            <a:r>
              <a:rPr lang="en-US" baseline="0"/>
              <a:t> of TEPG Givers</a:t>
            </a:r>
            <a:endParaRPr lang="en-US"/>
          </a:p>
        </c:rich>
      </c:tx>
      <c:overlay val="0"/>
    </c:title>
    <c:autoTitleDeleted val="0"/>
    <c:plotArea>
      <c:layout/>
      <c:barChart>
        <c:barDir val="col"/>
        <c:grouping val="clustered"/>
        <c:varyColors val="0"/>
        <c:ser>
          <c:idx val="1"/>
          <c:order val="0"/>
          <c:tx>
            <c:v>TEPG</c:v>
          </c:tx>
          <c:spPr>
            <a:solidFill>
              <a:schemeClr val="accent5"/>
            </a:solidFill>
            <a:ln w="25400" cap="flat" cmpd="sng" algn="ctr">
              <a:solidFill>
                <a:schemeClr val="accent5">
                  <a:shade val="50000"/>
                </a:schemeClr>
              </a:solidFill>
              <a:prstDash val="solid"/>
            </a:ln>
            <a:effectLst/>
          </c:spPr>
          <c:invertIfNegative val="0"/>
          <c:cat>
            <c:strRef>
              <c:f>'TEPG &amp; OPG Analysis'!$I$12:$I$20</c:f>
              <c:strCache>
                <c:ptCount val="9"/>
                <c:pt idx="0">
                  <c:v>£0.00-0.99</c:v>
                </c:pt>
                <c:pt idx="1">
                  <c:v>£1.00-2.49</c:v>
                </c:pt>
                <c:pt idx="2">
                  <c:v>£2.50-4.99</c:v>
                </c:pt>
                <c:pt idx="3">
                  <c:v>£5.00-7.49</c:v>
                </c:pt>
                <c:pt idx="4">
                  <c:v>£7.50-9.99</c:v>
                </c:pt>
                <c:pt idx="5">
                  <c:v>£10.00-14.99</c:v>
                </c:pt>
                <c:pt idx="6">
                  <c:v>£15.00-19.99</c:v>
                </c:pt>
                <c:pt idx="7">
                  <c:v>£20.00-29.99</c:v>
                </c:pt>
                <c:pt idx="8">
                  <c:v>£30.00+</c:v>
                </c:pt>
              </c:strCache>
            </c:strRef>
          </c:cat>
          <c:val>
            <c:numRef>
              <c:f>'Working Tables'!$D$11:$D$19</c:f>
              <c:numCache>
                <c:formatCode>#,##0</c:formatCode>
                <c:ptCount val="9"/>
                <c:pt idx="0">
                  <c:v>0</c:v>
                </c:pt>
                <c:pt idx="1">
                  <c:v>0</c:v>
                </c:pt>
                <c:pt idx="2">
                  <c:v>0</c:v>
                </c:pt>
                <c:pt idx="3">
                  <c:v>0</c:v>
                </c:pt>
                <c:pt idx="4">
                  <c:v>0</c:v>
                </c:pt>
                <c:pt idx="5">
                  <c:v>0</c:v>
                </c:pt>
                <c:pt idx="6">
                  <c:v>0</c:v>
                </c:pt>
                <c:pt idx="7">
                  <c:v>0</c:v>
                </c:pt>
                <c:pt idx="8">
                  <c:v>0</c:v>
                </c:pt>
              </c:numCache>
            </c:numRef>
          </c:val>
        </c:ser>
        <c:dLbls>
          <c:showLegendKey val="0"/>
          <c:showVal val="0"/>
          <c:showCatName val="0"/>
          <c:showSerName val="0"/>
          <c:showPercent val="0"/>
          <c:showBubbleSize val="0"/>
        </c:dLbls>
        <c:gapWidth val="150"/>
        <c:axId val="108600704"/>
        <c:axId val="108614784"/>
      </c:barChart>
      <c:catAx>
        <c:axId val="108600704"/>
        <c:scaling>
          <c:orientation val="minMax"/>
        </c:scaling>
        <c:delete val="0"/>
        <c:axPos val="b"/>
        <c:majorTickMark val="out"/>
        <c:minorTickMark val="none"/>
        <c:tickLblPos val="nextTo"/>
        <c:crossAx val="108614784"/>
        <c:crosses val="autoZero"/>
        <c:auto val="1"/>
        <c:lblAlgn val="ctr"/>
        <c:lblOffset val="100"/>
        <c:noMultiLvlLbl val="0"/>
      </c:catAx>
      <c:valAx>
        <c:axId val="108614784"/>
        <c:scaling>
          <c:orientation val="minMax"/>
        </c:scaling>
        <c:delete val="0"/>
        <c:axPos val="l"/>
        <c:majorGridlines/>
        <c:numFmt formatCode="#,##0" sourceLinked="1"/>
        <c:majorTickMark val="out"/>
        <c:minorTickMark val="none"/>
        <c:tickLblPos val="nextTo"/>
        <c:crossAx val="108600704"/>
        <c:crosses val="autoZero"/>
        <c:crossBetween val="between"/>
      </c:valAx>
    </c:plotArea>
    <c:plotVisOnly val="1"/>
    <c:dispBlanksAs val="gap"/>
    <c:showDLblsOverMax val="0"/>
  </c:chart>
  <c:printSettings>
    <c:headerFooter/>
    <c:pageMargins b="0.75000000000000355" l="0.70000000000000062" r="0.70000000000000062" t="0.75000000000000355"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Number</a:t>
            </a:r>
            <a:r>
              <a:rPr lang="en-US" baseline="0"/>
              <a:t> of OPG Givers</a:t>
            </a:r>
            <a:endParaRPr lang="en-US"/>
          </a:p>
        </c:rich>
      </c:tx>
      <c:overlay val="0"/>
    </c:title>
    <c:autoTitleDeleted val="0"/>
    <c:plotArea>
      <c:layout/>
      <c:barChart>
        <c:barDir val="col"/>
        <c:grouping val="clustered"/>
        <c:varyColors val="0"/>
        <c:ser>
          <c:idx val="1"/>
          <c:order val="0"/>
          <c:tx>
            <c:v>OPG</c:v>
          </c:tx>
          <c:spPr>
            <a:solidFill>
              <a:schemeClr val="accent5"/>
            </a:solidFill>
            <a:ln w="25400" cap="flat" cmpd="sng" algn="ctr">
              <a:solidFill>
                <a:schemeClr val="accent5">
                  <a:shade val="50000"/>
                </a:schemeClr>
              </a:solidFill>
              <a:prstDash val="solid"/>
            </a:ln>
            <a:effectLst/>
          </c:spPr>
          <c:invertIfNegative val="0"/>
          <c:cat>
            <c:strRef>
              <c:f>'TEPG &amp; OPG Analysis'!$K$12:$K$20</c:f>
              <c:strCache>
                <c:ptCount val="9"/>
                <c:pt idx="0">
                  <c:v>£0.00-0.99</c:v>
                </c:pt>
                <c:pt idx="1">
                  <c:v>£1.00-1.99</c:v>
                </c:pt>
                <c:pt idx="2">
                  <c:v>£2.00-3.49</c:v>
                </c:pt>
                <c:pt idx="3">
                  <c:v>£3.50-4.99</c:v>
                </c:pt>
                <c:pt idx="4">
                  <c:v>£5.00-7.49</c:v>
                </c:pt>
                <c:pt idx="5">
                  <c:v>£7.50-9.99</c:v>
                </c:pt>
                <c:pt idx="6">
                  <c:v>£10.00-11.99</c:v>
                </c:pt>
                <c:pt idx="7">
                  <c:v>£12.00-14.99</c:v>
                </c:pt>
                <c:pt idx="8">
                  <c:v>£15.00+</c:v>
                </c:pt>
              </c:strCache>
            </c:strRef>
          </c:cat>
          <c:val>
            <c:numRef>
              <c:f>'Working Tables'!$J$11:$J$19</c:f>
              <c:numCache>
                <c:formatCode>#,##0</c:formatCode>
                <c:ptCount val="9"/>
                <c:pt idx="0">
                  <c:v>0</c:v>
                </c:pt>
                <c:pt idx="1">
                  <c:v>0</c:v>
                </c:pt>
                <c:pt idx="2">
                  <c:v>0</c:v>
                </c:pt>
                <c:pt idx="3">
                  <c:v>0</c:v>
                </c:pt>
                <c:pt idx="4">
                  <c:v>0</c:v>
                </c:pt>
                <c:pt idx="5">
                  <c:v>0</c:v>
                </c:pt>
                <c:pt idx="6">
                  <c:v>0</c:v>
                </c:pt>
                <c:pt idx="7">
                  <c:v>0</c:v>
                </c:pt>
                <c:pt idx="8">
                  <c:v>0</c:v>
                </c:pt>
              </c:numCache>
            </c:numRef>
          </c:val>
        </c:ser>
        <c:dLbls>
          <c:showLegendKey val="0"/>
          <c:showVal val="0"/>
          <c:showCatName val="0"/>
          <c:showSerName val="0"/>
          <c:showPercent val="0"/>
          <c:showBubbleSize val="0"/>
        </c:dLbls>
        <c:gapWidth val="150"/>
        <c:axId val="108624896"/>
        <c:axId val="108647168"/>
      </c:barChart>
      <c:catAx>
        <c:axId val="108624896"/>
        <c:scaling>
          <c:orientation val="minMax"/>
        </c:scaling>
        <c:delete val="0"/>
        <c:axPos val="b"/>
        <c:majorTickMark val="out"/>
        <c:minorTickMark val="none"/>
        <c:tickLblPos val="nextTo"/>
        <c:crossAx val="108647168"/>
        <c:crosses val="autoZero"/>
        <c:auto val="1"/>
        <c:lblAlgn val="ctr"/>
        <c:lblOffset val="100"/>
        <c:noMultiLvlLbl val="0"/>
      </c:catAx>
      <c:valAx>
        <c:axId val="108647168"/>
        <c:scaling>
          <c:orientation val="minMax"/>
        </c:scaling>
        <c:delete val="0"/>
        <c:axPos val="l"/>
        <c:majorGridlines/>
        <c:numFmt formatCode="#,##0" sourceLinked="1"/>
        <c:majorTickMark val="out"/>
        <c:minorTickMark val="none"/>
        <c:tickLblPos val="nextTo"/>
        <c:crossAx val="108624896"/>
        <c:crosses val="autoZero"/>
        <c:crossBetween val="between"/>
      </c:valAx>
    </c:plotArea>
    <c:plotVisOnly val="1"/>
    <c:dispBlanksAs val="gap"/>
    <c:showDLblsOverMax val="0"/>
  </c:chart>
  <c:printSettings>
    <c:headerFooter/>
    <c:pageMargins b="0.750000000000004" l="0.70000000000000062" r="0.70000000000000062" t="0.750000000000004"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GB" baseline="0"/>
              <a:t>Total Given vs. Number of Givers</a:t>
            </a:r>
            <a:endParaRPr lang="en-GB"/>
          </a:p>
        </c:rich>
      </c:tx>
      <c:overlay val="0"/>
    </c:title>
    <c:autoTitleDeleted val="0"/>
    <c:plotArea>
      <c:layout/>
      <c:scatterChart>
        <c:scatterStyle val="smoothMarker"/>
        <c:varyColors val="0"/>
        <c:ser>
          <c:idx val="1"/>
          <c:order val="0"/>
          <c:tx>
            <c:strRef>
              <c:f>'Data Entry Sheet'!$C$4</c:f>
              <c:strCache>
                <c:ptCount val="1"/>
                <c:pt idx="0">
                  <c:v>2015</c:v>
                </c:pt>
              </c:strCache>
            </c:strRef>
          </c:tx>
          <c:xVal>
            <c:numRef>
              <c:f>'Working Tables'!$J$47:$J$55</c:f>
              <c:numCache>
                <c:formatCode>0.0</c:formatCode>
                <c:ptCount val="9"/>
                <c:pt idx="0">
                  <c:v>0</c:v>
                </c:pt>
                <c:pt idx="1">
                  <c:v>0</c:v>
                </c:pt>
                <c:pt idx="2">
                  <c:v>0</c:v>
                </c:pt>
                <c:pt idx="3">
                  <c:v>0</c:v>
                </c:pt>
                <c:pt idx="4">
                  <c:v>0</c:v>
                </c:pt>
                <c:pt idx="5">
                  <c:v>0</c:v>
                </c:pt>
                <c:pt idx="6">
                  <c:v>0</c:v>
                </c:pt>
                <c:pt idx="7">
                  <c:v>0</c:v>
                </c:pt>
                <c:pt idx="8">
                  <c:v>0</c:v>
                </c:pt>
              </c:numCache>
            </c:numRef>
          </c:xVal>
          <c:yVal>
            <c:numRef>
              <c:f>'Working Tables'!$L$47:$L$55</c:f>
              <c:numCache>
                <c:formatCode>0.0</c:formatCode>
                <c:ptCount val="9"/>
                <c:pt idx="0">
                  <c:v>0</c:v>
                </c:pt>
                <c:pt idx="1">
                  <c:v>0</c:v>
                </c:pt>
                <c:pt idx="2">
                  <c:v>0</c:v>
                </c:pt>
                <c:pt idx="3">
                  <c:v>0</c:v>
                </c:pt>
                <c:pt idx="4">
                  <c:v>0</c:v>
                </c:pt>
                <c:pt idx="5">
                  <c:v>0</c:v>
                </c:pt>
                <c:pt idx="6">
                  <c:v>0</c:v>
                </c:pt>
                <c:pt idx="7">
                  <c:v>0</c:v>
                </c:pt>
                <c:pt idx="8">
                  <c:v>0</c:v>
                </c:pt>
              </c:numCache>
            </c:numRef>
          </c:yVal>
          <c:smooth val="1"/>
        </c:ser>
        <c:ser>
          <c:idx val="0"/>
          <c:order val="1"/>
          <c:tx>
            <c:v>10% Marker</c:v>
          </c:tx>
          <c:marker>
            <c:symbol val="triangle"/>
            <c:size val="7"/>
          </c:marker>
          <c:xVal>
            <c:numLit>
              <c:formatCode>General</c:formatCode>
              <c:ptCount val="2"/>
              <c:pt idx="0">
                <c:v>10</c:v>
              </c:pt>
              <c:pt idx="1">
                <c:v>10</c:v>
              </c:pt>
            </c:numLit>
          </c:xVal>
          <c:yVal>
            <c:numLit>
              <c:formatCode>General</c:formatCode>
              <c:ptCount val="2"/>
              <c:pt idx="0">
                <c:v>0</c:v>
              </c:pt>
              <c:pt idx="1">
                <c:v>100</c:v>
              </c:pt>
            </c:numLit>
          </c:yVal>
          <c:smooth val="1"/>
        </c:ser>
        <c:ser>
          <c:idx val="2"/>
          <c:order val="2"/>
          <c:tx>
            <c:v>20% Marker</c:v>
          </c:tx>
          <c:xVal>
            <c:numLit>
              <c:formatCode>General</c:formatCode>
              <c:ptCount val="2"/>
              <c:pt idx="0">
                <c:v>20</c:v>
              </c:pt>
              <c:pt idx="1">
                <c:v>20</c:v>
              </c:pt>
            </c:numLit>
          </c:xVal>
          <c:yVal>
            <c:numLit>
              <c:formatCode>General</c:formatCode>
              <c:ptCount val="2"/>
              <c:pt idx="0">
                <c:v>0</c:v>
              </c:pt>
              <c:pt idx="1">
                <c:v>100</c:v>
              </c:pt>
            </c:numLit>
          </c:yVal>
          <c:smooth val="1"/>
        </c:ser>
        <c:dLbls>
          <c:showLegendKey val="0"/>
          <c:showVal val="0"/>
          <c:showCatName val="0"/>
          <c:showSerName val="0"/>
          <c:showPercent val="0"/>
          <c:showBubbleSize val="0"/>
        </c:dLbls>
        <c:axId val="109729664"/>
        <c:axId val="109752320"/>
      </c:scatterChart>
      <c:valAx>
        <c:axId val="109729664"/>
        <c:scaling>
          <c:orientation val="minMax"/>
          <c:max val="100"/>
          <c:min val="0"/>
        </c:scaling>
        <c:delete val="0"/>
        <c:axPos val="b"/>
        <c:title>
          <c:tx>
            <c:rich>
              <a:bodyPr/>
              <a:lstStyle/>
              <a:p>
                <a:pPr>
                  <a:defRPr/>
                </a:pPr>
                <a:r>
                  <a:rPr lang="en-GB"/>
                  <a:t>%</a:t>
                </a:r>
                <a:r>
                  <a:rPr lang="en-GB" baseline="0"/>
                  <a:t> Number of Givers</a:t>
                </a:r>
                <a:endParaRPr lang="en-GB"/>
              </a:p>
            </c:rich>
          </c:tx>
          <c:overlay val="0"/>
        </c:title>
        <c:numFmt formatCode="#,##0" sourceLinked="0"/>
        <c:majorTickMark val="out"/>
        <c:minorTickMark val="none"/>
        <c:tickLblPos val="nextTo"/>
        <c:crossAx val="109752320"/>
        <c:crosses val="autoZero"/>
        <c:crossBetween val="midCat"/>
        <c:majorUnit val="10"/>
      </c:valAx>
      <c:valAx>
        <c:axId val="109752320"/>
        <c:scaling>
          <c:orientation val="minMax"/>
          <c:max val="100"/>
          <c:min val="0"/>
        </c:scaling>
        <c:delete val="0"/>
        <c:axPos val="l"/>
        <c:majorGridlines/>
        <c:title>
          <c:tx>
            <c:rich>
              <a:bodyPr rot="-5400000" vert="horz"/>
              <a:lstStyle/>
              <a:p>
                <a:pPr>
                  <a:defRPr/>
                </a:pPr>
                <a:r>
                  <a:rPr lang="en-GB"/>
                  <a:t>%</a:t>
                </a:r>
                <a:r>
                  <a:rPr lang="en-GB" baseline="0"/>
                  <a:t> Amount Given</a:t>
                </a:r>
                <a:endParaRPr lang="en-GB"/>
              </a:p>
            </c:rich>
          </c:tx>
          <c:overlay val="0"/>
        </c:title>
        <c:numFmt formatCode="0" sourceLinked="0"/>
        <c:majorTickMark val="out"/>
        <c:minorTickMark val="none"/>
        <c:tickLblPos val="nextTo"/>
        <c:crossAx val="109729664"/>
        <c:crosses val="autoZero"/>
        <c:crossBetween val="midCat"/>
        <c:majorUnit val="10"/>
      </c:valAx>
    </c:plotArea>
    <c:legend>
      <c:legendPos val="b"/>
      <c:overlay val="0"/>
    </c:legend>
    <c:plotVisOnly val="1"/>
    <c:dispBlanksAs val="gap"/>
    <c:showDLblsOverMax val="0"/>
  </c:chart>
  <c:printSettings>
    <c:headerFooter/>
    <c:pageMargins b="0.750000000000003" l="0.70000000000000062" r="0.70000000000000062" t="0.750000000000003" header="0.30000000000000032" footer="0.30000000000000032"/>
    <c:pageSetup paperSize="9" orientation="landscape" verticalDpi="0"/>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Total Number</a:t>
            </a:r>
            <a:r>
              <a:rPr lang="en-US" baseline="0"/>
              <a:t> of </a:t>
            </a:r>
            <a:br>
              <a:rPr lang="en-US" baseline="0"/>
            </a:br>
            <a:r>
              <a:rPr lang="en-US" baseline="0"/>
              <a:t>Planned Giving Givers</a:t>
            </a:r>
            <a:endParaRPr lang="en-US"/>
          </a:p>
        </c:rich>
      </c:tx>
      <c:overlay val="0"/>
    </c:title>
    <c:autoTitleDeleted val="0"/>
    <c:plotArea>
      <c:layout/>
      <c:barChart>
        <c:barDir val="col"/>
        <c:grouping val="stacked"/>
        <c:varyColors val="0"/>
        <c:ser>
          <c:idx val="1"/>
          <c:order val="0"/>
          <c:tx>
            <c:v>Bank</c:v>
          </c:tx>
          <c:spPr>
            <a:solidFill>
              <a:schemeClr val="tx2"/>
            </a:solidFill>
            <a:ln w="25400" cap="flat" cmpd="sng" algn="ctr">
              <a:solidFill>
                <a:schemeClr val="tx2"/>
              </a:solidFill>
              <a:prstDash val="solid"/>
            </a:ln>
            <a:effectLst/>
          </c:spPr>
          <c:invertIfNegative val="0"/>
          <c:cat>
            <c:strRef>
              <c:f>'Total Planned Giving by method'!$K$12:$K$20</c:f>
              <c:strCache>
                <c:ptCount val="9"/>
                <c:pt idx="0">
                  <c:v>£0.00-0.99</c:v>
                </c:pt>
                <c:pt idx="1">
                  <c:v>£1.00-2.49</c:v>
                </c:pt>
                <c:pt idx="2">
                  <c:v>£2.50-4.99</c:v>
                </c:pt>
                <c:pt idx="3">
                  <c:v>£5.00-7.49</c:v>
                </c:pt>
                <c:pt idx="4">
                  <c:v>£7.50-9.99</c:v>
                </c:pt>
                <c:pt idx="5">
                  <c:v>£10.00-14.99</c:v>
                </c:pt>
                <c:pt idx="6">
                  <c:v>£15.00-19.99</c:v>
                </c:pt>
                <c:pt idx="7">
                  <c:v>£20.00-29.99</c:v>
                </c:pt>
                <c:pt idx="8">
                  <c:v>£30.00+</c:v>
                </c:pt>
              </c:strCache>
            </c:strRef>
          </c:cat>
          <c:val>
            <c:numRef>
              <c:f>'Working Tables'!$Q$29:$Q$37</c:f>
              <c:numCache>
                <c:formatCode>#,##0</c:formatCode>
                <c:ptCount val="9"/>
                <c:pt idx="0">
                  <c:v>0</c:v>
                </c:pt>
                <c:pt idx="1">
                  <c:v>0</c:v>
                </c:pt>
                <c:pt idx="2">
                  <c:v>0</c:v>
                </c:pt>
                <c:pt idx="3">
                  <c:v>0</c:v>
                </c:pt>
                <c:pt idx="4">
                  <c:v>0</c:v>
                </c:pt>
                <c:pt idx="5">
                  <c:v>0</c:v>
                </c:pt>
                <c:pt idx="6">
                  <c:v>0</c:v>
                </c:pt>
                <c:pt idx="7">
                  <c:v>0</c:v>
                </c:pt>
                <c:pt idx="8">
                  <c:v>0</c:v>
                </c:pt>
              </c:numCache>
            </c:numRef>
          </c:val>
        </c:ser>
        <c:ser>
          <c:idx val="0"/>
          <c:order val="1"/>
          <c:tx>
            <c:v>Envelope</c:v>
          </c:tx>
          <c:spPr>
            <a:solidFill>
              <a:schemeClr val="accent6">
                <a:lumMod val="75000"/>
              </a:schemeClr>
            </a:solidFill>
            <a:ln w="25400">
              <a:solidFill>
                <a:schemeClr val="accent6">
                  <a:lumMod val="75000"/>
                </a:schemeClr>
              </a:solidFill>
            </a:ln>
          </c:spPr>
          <c:invertIfNegative val="0"/>
          <c:cat>
            <c:strRef>
              <c:f>'Total Planned Giving by method'!$K$12:$K$20</c:f>
              <c:strCache>
                <c:ptCount val="9"/>
                <c:pt idx="0">
                  <c:v>£0.00-0.99</c:v>
                </c:pt>
                <c:pt idx="1">
                  <c:v>£1.00-2.49</c:v>
                </c:pt>
                <c:pt idx="2">
                  <c:v>£2.50-4.99</c:v>
                </c:pt>
                <c:pt idx="3">
                  <c:v>£5.00-7.49</c:v>
                </c:pt>
                <c:pt idx="4">
                  <c:v>£7.50-9.99</c:v>
                </c:pt>
                <c:pt idx="5">
                  <c:v>£10.00-14.99</c:v>
                </c:pt>
                <c:pt idx="6">
                  <c:v>£15.00-19.99</c:v>
                </c:pt>
                <c:pt idx="7">
                  <c:v>£20.00-29.99</c:v>
                </c:pt>
                <c:pt idx="8">
                  <c:v>£30.00+</c:v>
                </c:pt>
              </c:strCache>
            </c:strRef>
          </c:cat>
          <c:val>
            <c:numRef>
              <c:f>'Working Tables'!$R$29:$R$37</c:f>
              <c:numCache>
                <c:formatCode>#,##0</c:formatCode>
                <c:ptCount val="9"/>
                <c:pt idx="0">
                  <c:v>0</c:v>
                </c:pt>
                <c:pt idx="1">
                  <c:v>0</c:v>
                </c:pt>
                <c:pt idx="2">
                  <c:v>0</c:v>
                </c:pt>
                <c:pt idx="3">
                  <c:v>0</c:v>
                </c:pt>
                <c:pt idx="4">
                  <c:v>0</c:v>
                </c:pt>
                <c:pt idx="5">
                  <c:v>0</c:v>
                </c:pt>
                <c:pt idx="6">
                  <c:v>0</c:v>
                </c:pt>
                <c:pt idx="7">
                  <c:v>0</c:v>
                </c:pt>
                <c:pt idx="8">
                  <c:v>0</c:v>
                </c:pt>
              </c:numCache>
            </c:numRef>
          </c:val>
        </c:ser>
        <c:dLbls>
          <c:showLegendKey val="0"/>
          <c:showVal val="0"/>
          <c:showCatName val="0"/>
          <c:showSerName val="0"/>
          <c:showPercent val="0"/>
          <c:showBubbleSize val="0"/>
        </c:dLbls>
        <c:gapWidth val="150"/>
        <c:overlap val="100"/>
        <c:axId val="110159744"/>
        <c:axId val="110161280"/>
      </c:barChart>
      <c:catAx>
        <c:axId val="110159744"/>
        <c:scaling>
          <c:orientation val="minMax"/>
        </c:scaling>
        <c:delete val="0"/>
        <c:axPos val="b"/>
        <c:majorTickMark val="out"/>
        <c:minorTickMark val="none"/>
        <c:tickLblPos val="nextTo"/>
        <c:crossAx val="110161280"/>
        <c:crosses val="autoZero"/>
        <c:auto val="1"/>
        <c:lblAlgn val="ctr"/>
        <c:lblOffset val="100"/>
        <c:noMultiLvlLbl val="0"/>
      </c:catAx>
      <c:valAx>
        <c:axId val="110161280"/>
        <c:scaling>
          <c:orientation val="minMax"/>
        </c:scaling>
        <c:delete val="0"/>
        <c:axPos val="l"/>
        <c:majorGridlines/>
        <c:numFmt formatCode="#,##0" sourceLinked="0"/>
        <c:majorTickMark val="out"/>
        <c:minorTickMark val="none"/>
        <c:tickLblPos val="nextTo"/>
        <c:crossAx val="110159744"/>
        <c:crosses val="autoZero"/>
        <c:crossBetween val="between"/>
      </c:valAx>
    </c:plotArea>
    <c:legend>
      <c:legendPos val="t"/>
      <c:overlay val="0"/>
    </c:legend>
    <c:plotVisOnly val="1"/>
    <c:dispBlanksAs val="gap"/>
    <c:showDLblsOverMax val="0"/>
  </c:chart>
  <c:printSettings>
    <c:headerFooter/>
    <c:pageMargins b="0.750000000000004" l="0.70000000000000062" r="0.70000000000000062" t="0.750000000000004"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GB" baseline="0"/>
              <a:t>Total Given vs. Number of Givers</a:t>
            </a:r>
            <a:endParaRPr lang="en-GB"/>
          </a:p>
        </c:rich>
      </c:tx>
      <c:overlay val="0"/>
    </c:title>
    <c:autoTitleDeleted val="0"/>
    <c:plotArea>
      <c:layout/>
      <c:scatterChart>
        <c:scatterStyle val="smoothMarker"/>
        <c:varyColors val="0"/>
        <c:ser>
          <c:idx val="1"/>
          <c:order val="0"/>
          <c:tx>
            <c:strRef>
              <c:f>'Data Entry Sheet'!$C$4</c:f>
              <c:strCache>
                <c:ptCount val="1"/>
                <c:pt idx="0">
                  <c:v>2015</c:v>
                </c:pt>
              </c:strCache>
            </c:strRef>
          </c:tx>
          <c:xVal>
            <c:numRef>
              <c:f>'Working Tables'!$J$47:$J$55</c:f>
              <c:numCache>
                <c:formatCode>0.0</c:formatCode>
                <c:ptCount val="9"/>
                <c:pt idx="0">
                  <c:v>0</c:v>
                </c:pt>
                <c:pt idx="1">
                  <c:v>0</c:v>
                </c:pt>
                <c:pt idx="2">
                  <c:v>0</c:v>
                </c:pt>
                <c:pt idx="3">
                  <c:v>0</c:v>
                </c:pt>
                <c:pt idx="4">
                  <c:v>0</c:v>
                </c:pt>
                <c:pt idx="5">
                  <c:v>0</c:v>
                </c:pt>
                <c:pt idx="6">
                  <c:v>0</c:v>
                </c:pt>
                <c:pt idx="7">
                  <c:v>0</c:v>
                </c:pt>
                <c:pt idx="8">
                  <c:v>0</c:v>
                </c:pt>
              </c:numCache>
            </c:numRef>
          </c:xVal>
          <c:yVal>
            <c:numRef>
              <c:f>'Working Tables'!$L$47:$L$55</c:f>
              <c:numCache>
                <c:formatCode>0.0</c:formatCode>
                <c:ptCount val="9"/>
                <c:pt idx="0">
                  <c:v>0</c:v>
                </c:pt>
                <c:pt idx="1">
                  <c:v>0</c:v>
                </c:pt>
                <c:pt idx="2">
                  <c:v>0</c:v>
                </c:pt>
                <c:pt idx="3">
                  <c:v>0</c:v>
                </c:pt>
                <c:pt idx="4">
                  <c:v>0</c:v>
                </c:pt>
                <c:pt idx="5">
                  <c:v>0</c:v>
                </c:pt>
                <c:pt idx="6">
                  <c:v>0</c:v>
                </c:pt>
                <c:pt idx="7">
                  <c:v>0</c:v>
                </c:pt>
                <c:pt idx="8">
                  <c:v>0</c:v>
                </c:pt>
              </c:numCache>
            </c:numRef>
          </c:yVal>
          <c:smooth val="1"/>
        </c:ser>
        <c:ser>
          <c:idx val="0"/>
          <c:order val="1"/>
          <c:tx>
            <c:v>10% Marker</c:v>
          </c:tx>
          <c:marker>
            <c:symbol val="triangle"/>
            <c:size val="7"/>
          </c:marker>
          <c:xVal>
            <c:numLit>
              <c:formatCode>General</c:formatCode>
              <c:ptCount val="2"/>
              <c:pt idx="0">
                <c:v>10</c:v>
              </c:pt>
              <c:pt idx="1">
                <c:v>10</c:v>
              </c:pt>
            </c:numLit>
          </c:xVal>
          <c:yVal>
            <c:numLit>
              <c:formatCode>General</c:formatCode>
              <c:ptCount val="2"/>
              <c:pt idx="0">
                <c:v>0</c:v>
              </c:pt>
              <c:pt idx="1">
                <c:v>100</c:v>
              </c:pt>
            </c:numLit>
          </c:yVal>
          <c:smooth val="1"/>
        </c:ser>
        <c:ser>
          <c:idx val="2"/>
          <c:order val="2"/>
          <c:tx>
            <c:v>20% Marker</c:v>
          </c:tx>
          <c:xVal>
            <c:numLit>
              <c:formatCode>General</c:formatCode>
              <c:ptCount val="2"/>
              <c:pt idx="0">
                <c:v>20</c:v>
              </c:pt>
              <c:pt idx="1">
                <c:v>20</c:v>
              </c:pt>
            </c:numLit>
          </c:xVal>
          <c:yVal>
            <c:numLit>
              <c:formatCode>General</c:formatCode>
              <c:ptCount val="2"/>
              <c:pt idx="0">
                <c:v>0</c:v>
              </c:pt>
              <c:pt idx="1">
                <c:v>100</c:v>
              </c:pt>
            </c:numLit>
          </c:yVal>
          <c:smooth val="1"/>
        </c:ser>
        <c:dLbls>
          <c:showLegendKey val="0"/>
          <c:showVal val="0"/>
          <c:showCatName val="0"/>
          <c:showSerName val="0"/>
          <c:showPercent val="0"/>
          <c:showBubbleSize val="0"/>
        </c:dLbls>
        <c:axId val="110196224"/>
        <c:axId val="110198144"/>
      </c:scatterChart>
      <c:valAx>
        <c:axId val="110196224"/>
        <c:scaling>
          <c:orientation val="minMax"/>
          <c:max val="100"/>
          <c:min val="0"/>
        </c:scaling>
        <c:delete val="0"/>
        <c:axPos val="b"/>
        <c:title>
          <c:tx>
            <c:rich>
              <a:bodyPr/>
              <a:lstStyle/>
              <a:p>
                <a:pPr>
                  <a:defRPr/>
                </a:pPr>
                <a:r>
                  <a:rPr lang="en-GB"/>
                  <a:t>%</a:t>
                </a:r>
                <a:r>
                  <a:rPr lang="en-GB" baseline="0"/>
                  <a:t> Number of Givers</a:t>
                </a:r>
                <a:endParaRPr lang="en-GB"/>
              </a:p>
            </c:rich>
          </c:tx>
          <c:overlay val="0"/>
        </c:title>
        <c:numFmt formatCode="#,##0" sourceLinked="0"/>
        <c:majorTickMark val="out"/>
        <c:minorTickMark val="none"/>
        <c:tickLblPos val="nextTo"/>
        <c:crossAx val="110198144"/>
        <c:crosses val="autoZero"/>
        <c:crossBetween val="midCat"/>
        <c:majorUnit val="10"/>
      </c:valAx>
      <c:valAx>
        <c:axId val="110198144"/>
        <c:scaling>
          <c:orientation val="minMax"/>
          <c:max val="100"/>
          <c:min val="0"/>
        </c:scaling>
        <c:delete val="0"/>
        <c:axPos val="l"/>
        <c:majorGridlines/>
        <c:title>
          <c:tx>
            <c:rich>
              <a:bodyPr rot="-5400000" vert="horz"/>
              <a:lstStyle/>
              <a:p>
                <a:pPr>
                  <a:defRPr/>
                </a:pPr>
                <a:r>
                  <a:rPr lang="en-GB"/>
                  <a:t>%</a:t>
                </a:r>
                <a:r>
                  <a:rPr lang="en-GB" baseline="0"/>
                  <a:t> Amount Given</a:t>
                </a:r>
                <a:endParaRPr lang="en-GB"/>
              </a:p>
            </c:rich>
          </c:tx>
          <c:overlay val="0"/>
        </c:title>
        <c:numFmt formatCode="0" sourceLinked="0"/>
        <c:majorTickMark val="out"/>
        <c:minorTickMark val="none"/>
        <c:tickLblPos val="nextTo"/>
        <c:crossAx val="110196224"/>
        <c:crosses val="autoZero"/>
        <c:crossBetween val="midCat"/>
        <c:majorUnit val="10"/>
      </c:valAx>
    </c:plotArea>
    <c:legend>
      <c:legendPos val="b"/>
      <c:overlay val="0"/>
    </c:legend>
    <c:plotVisOnly val="1"/>
    <c:dispBlanksAs val="gap"/>
    <c:showDLblsOverMax val="0"/>
  </c:chart>
  <c:printSettings>
    <c:headerFooter/>
    <c:pageMargins b="0.75000000000000322" l="0.70000000000000062" r="0.70000000000000062" t="0.75000000000000322" header="0.30000000000000032" footer="0.30000000000000032"/>
    <c:pageSetup paperSize="9" orientation="landscape" verticalDpi="0"/>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Total Number</a:t>
            </a:r>
            <a:r>
              <a:rPr lang="en-US" baseline="0"/>
              <a:t> of </a:t>
            </a:r>
            <a:br>
              <a:rPr lang="en-US" baseline="0"/>
            </a:br>
            <a:r>
              <a:rPr lang="en-US" baseline="0"/>
              <a:t>Planned Giving Givers</a:t>
            </a:r>
            <a:endParaRPr lang="en-US"/>
          </a:p>
        </c:rich>
      </c:tx>
      <c:overlay val="0"/>
    </c:title>
    <c:autoTitleDeleted val="0"/>
    <c:plotArea>
      <c:layout/>
      <c:barChart>
        <c:barDir val="col"/>
        <c:grouping val="clustered"/>
        <c:varyColors val="0"/>
        <c:ser>
          <c:idx val="1"/>
          <c:order val="0"/>
          <c:tx>
            <c:v>All Plnd Gvng</c:v>
          </c:tx>
          <c:spPr>
            <a:solidFill>
              <a:schemeClr val="accent5"/>
            </a:solidFill>
            <a:ln w="25400" cap="flat" cmpd="sng" algn="ctr">
              <a:solidFill>
                <a:schemeClr val="accent5">
                  <a:shade val="50000"/>
                </a:schemeClr>
              </a:solidFill>
              <a:prstDash val="solid"/>
            </a:ln>
            <a:effectLst/>
          </c:spPr>
          <c:invertIfNegative val="0"/>
          <c:cat>
            <c:strRef>
              <c:f>'Total Planned Giving Analysis'!$K$12:$K$20</c:f>
              <c:strCache>
                <c:ptCount val="9"/>
                <c:pt idx="0">
                  <c:v>£0.00-0.99</c:v>
                </c:pt>
                <c:pt idx="1">
                  <c:v>£1.00-2.49</c:v>
                </c:pt>
                <c:pt idx="2">
                  <c:v>£2.50-4.99</c:v>
                </c:pt>
                <c:pt idx="3">
                  <c:v>£5.00-7.49</c:v>
                </c:pt>
                <c:pt idx="4">
                  <c:v>£7.50-9.99</c:v>
                </c:pt>
                <c:pt idx="5">
                  <c:v>£10.00-14.99</c:v>
                </c:pt>
                <c:pt idx="6">
                  <c:v>£15.00-19.99</c:v>
                </c:pt>
                <c:pt idx="7">
                  <c:v>£20.00-29.99</c:v>
                </c:pt>
                <c:pt idx="8">
                  <c:v>£30.00+</c:v>
                </c:pt>
              </c:strCache>
            </c:strRef>
          </c:cat>
          <c:val>
            <c:numRef>
              <c:f>'Working Tables'!$D$47:$D$55</c:f>
              <c:numCache>
                <c:formatCode>#,##0</c:formatCode>
                <c:ptCount val="9"/>
                <c:pt idx="0">
                  <c:v>0</c:v>
                </c:pt>
                <c:pt idx="1">
                  <c:v>0</c:v>
                </c:pt>
                <c:pt idx="2">
                  <c:v>0</c:v>
                </c:pt>
                <c:pt idx="3">
                  <c:v>0</c:v>
                </c:pt>
                <c:pt idx="4">
                  <c:v>0</c:v>
                </c:pt>
                <c:pt idx="5">
                  <c:v>0</c:v>
                </c:pt>
                <c:pt idx="6">
                  <c:v>0</c:v>
                </c:pt>
                <c:pt idx="7">
                  <c:v>0</c:v>
                </c:pt>
                <c:pt idx="8">
                  <c:v>0</c:v>
                </c:pt>
              </c:numCache>
            </c:numRef>
          </c:val>
        </c:ser>
        <c:dLbls>
          <c:showLegendKey val="0"/>
          <c:showVal val="0"/>
          <c:showCatName val="0"/>
          <c:showSerName val="0"/>
          <c:showPercent val="0"/>
          <c:showBubbleSize val="0"/>
        </c:dLbls>
        <c:gapWidth val="150"/>
        <c:axId val="105542784"/>
        <c:axId val="105544320"/>
      </c:barChart>
      <c:catAx>
        <c:axId val="105542784"/>
        <c:scaling>
          <c:orientation val="minMax"/>
        </c:scaling>
        <c:delete val="0"/>
        <c:axPos val="b"/>
        <c:majorTickMark val="out"/>
        <c:minorTickMark val="none"/>
        <c:tickLblPos val="nextTo"/>
        <c:crossAx val="105544320"/>
        <c:crosses val="autoZero"/>
        <c:auto val="1"/>
        <c:lblAlgn val="ctr"/>
        <c:lblOffset val="100"/>
        <c:noMultiLvlLbl val="0"/>
      </c:catAx>
      <c:valAx>
        <c:axId val="105544320"/>
        <c:scaling>
          <c:orientation val="minMax"/>
        </c:scaling>
        <c:delete val="0"/>
        <c:axPos val="l"/>
        <c:majorGridlines/>
        <c:numFmt formatCode="#,##0" sourceLinked="0"/>
        <c:majorTickMark val="out"/>
        <c:minorTickMark val="none"/>
        <c:tickLblPos val="nextTo"/>
        <c:crossAx val="105542784"/>
        <c:crosses val="autoZero"/>
        <c:crossBetween val="between"/>
      </c:valAx>
    </c:plotArea>
    <c:plotVisOnly val="1"/>
    <c:dispBlanksAs val="gap"/>
    <c:showDLblsOverMax val="0"/>
  </c:chart>
  <c:printSettings>
    <c:headerFooter/>
    <c:pageMargins b="0.750000000000004" l="0.70000000000000062" r="0.70000000000000062" t="0.750000000000004" header="0.30000000000000032" footer="0.30000000000000032"/>
    <c:pageSetup/>
  </c:printSettings>
</c:chartSpace>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image" Target="../media/image1.jpg"/></Relationships>
</file>

<file path=xl/drawings/_rels/drawing3.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chart" Target="../charts/chart5.xml"/><Relationship Id="rId1" Type="http://schemas.openxmlformats.org/officeDocument/2006/relationships/chart" Target="../charts/chart4.xml"/><Relationship Id="rId4" Type="http://schemas.openxmlformats.org/officeDocument/2006/relationships/image" Target="../media/image1.jpg"/></Relationships>
</file>

<file path=xl/drawings/_rels/drawing4.xml.rels><?xml version="1.0" encoding="UTF-8" standalone="yes"?>
<Relationships xmlns="http://schemas.openxmlformats.org/package/2006/relationships"><Relationship Id="rId3" Type="http://schemas.openxmlformats.org/officeDocument/2006/relationships/image" Target="../media/image1.jpg"/><Relationship Id="rId2" Type="http://schemas.openxmlformats.org/officeDocument/2006/relationships/chart" Target="../charts/chart8.xml"/><Relationship Id="rId1" Type="http://schemas.openxmlformats.org/officeDocument/2006/relationships/chart" Target="../charts/chart7.xml"/></Relationships>
</file>

<file path=xl/drawings/_rels/drawing5.xml.rels><?xml version="1.0" encoding="UTF-8" standalone="yes"?>
<Relationships xmlns="http://schemas.openxmlformats.org/package/2006/relationships"><Relationship Id="rId3" Type="http://schemas.openxmlformats.org/officeDocument/2006/relationships/image" Target="../media/image1.jpg"/><Relationship Id="rId2" Type="http://schemas.openxmlformats.org/officeDocument/2006/relationships/chart" Target="../charts/chart10.xml"/><Relationship Id="rId1" Type="http://schemas.openxmlformats.org/officeDocument/2006/relationships/chart" Target="../charts/chart9.xml"/></Relationships>
</file>

<file path=xl/drawings/_rels/drawing6.xml.rels><?xml version="1.0" encoding="UTF-8" standalone="yes"?>
<Relationships xmlns="http://schemas.openxmlformats.org/package/2006/relationships"><Relationship Id="rId3" Type="http://schemas.openxmlformats.org/officeDocument/2006/relationships/image" Target="../media/image1.jpg"/><Relationship Id="rId2" Type="http://schemas.openxmlformats.org/officeDocument/2006/relationships/chart" Target="../charts/chart12.xml"/><Relationship Id="rId1" Type="http://schemas.openxmlformats.org/officeDocument/2006/relationships/chart" Target="../charts/chart11.xml"/></Relationships>
</file>

<file path=xl/drawings/drawing1.xml><?xml version="1.0" encoding="utf-8"?>
<xdr:wsDr xmlns:xdr="http://schemas.openxmlformats.org/drawingml/2006/spreadsheetDrawing" xmlns:a="http://schemas.openxmlformats.org/drawingml/2006/main">
  <xdr:twoCellAnchor>
    <xdr:from>
      <xdr:col>14</xdr:col>
      <xdr:colOff>9525</xdr:colOff>
      <xdr:row>7</xdr:row>
      <xdr:rowOff>0</xdr:rowOff>
    </xdr:from>
    <xdr:to>
      <xdr:col>20</xdr:col>
      <xdr:colOff>123825</xdr:colOff>
      <xdr:row>43</xdr:row>
      <xdr:rowOff>180975</xdr:rowOff>
    </xdr:to>
    <xdr:sp macro="" textlink="">
      <xdr:nvSpPr>
        <xdr:cNvPr id="2" name="TextBox 1"/>
        <xdr:cNvSpPr txBox="1"/>
      </xdr:nvSpPr>
      <xdr:spPr>
        <a:xfrm>
          <a:off x="2962275" y="847725"/>
          <a:ext cx="4371975" cy="63627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r>
            <a:rPr lang="en-GB" sz="1100" b="1">
              <a:latin typeface="+mn-lt"/>
            </a:rPr>
            <a:t>Notes:</a:t>
          </a:r>
        </a:p>
        <a:p>
          <a:r>
            <a:rPr lang="en-GB" sz="1100" b="0">
              <a:latin typeface="+mn-lt"/>
            </a:rPr>
            <a:t>Al</a:t>
          </a:r>
          <a:r>
            <a:rPr lang="en-GB" sz="1100" b="0" baseline="0">
              <a:latin typeface="+mn-lt"/>
            </a:rPr>
            <a:t>l the data needed to create this sheet will normally be readily available in the </a:t>
          </a:r>
          <a:r>
            <a:rPr lang="en-GB" sz="1100" b="0" i="1" baseline="0">
              <a:latin typeface="+mn-lt"/>
            </a:rPr>
            <a:t>Giving Data </a:t>
          </a:r>
          <a:r>
            <a:rPr lang="en-GB" sz="1100" b="0" baseline="0">
              <a:latin typeface="+mn-lt"/>
            </a:rPr>
            <a:t>sheet prepared in Step One of a simple two step process.  For guidance on preparing a </a:t>
          </a:r>
          <a:r>
            <a:rPr lang="en-GB" sz="1100" b="0" i="1" baseline="0">
              <a:latin typeface="+mn-lt"/>
            </a:rPr>
            <a:t>Giving Data</a:t>
          </a:r>
          <a:r>
            <a:rPr lang="en-GB" sz="1100" b="0" baseline="0">
              <a:latin typeface="+mn-lt"/>
            </a:rPr>
            <a:t> file and on viewing the various Giving Profile options click to the Giving Profile tab at </a:t>
          </a:r>
          <a:r>
            <a:rPr lang="en-GB" sz="1100" b="0" i="1" baseline="0">
              <a:solidFill>
                <a:schemeClr val="dk1"/>
              </a:solidFill>
              <a:latin typeface="+mn-lt"/>
              <a:ea typeface="+mn-ea"/>
              <a:cs typeface="+mn-cs"/>
            </a:rPr>
            <a:t>www.givingingrace.org/Analysis.</a:t>
          </a:r>
        </a:p>
        <a:p>
          <a:endParaRPr lang="en-GB" sz="1100" b="0" baseline="0">
            <a:latin typeface="+mn-lt"/>
          </a:endParaRPr>
        </a:p>
        <a:p>
          <a:r>
            <a:rPr lang="en-GB" sz="1100" b="0" baseline="0">
              <a:solidFill>
                <a:schemeClr val="dk1"/>
              </a:solidFill>
              <a:latin typeface="+mn-lt"/>
              <a:ea typeface="+mn-ea"/>
              <a:cs typeface="+mn-cs"/>
            </a:rPr>
            <a:t>If no Giving Data file has been prepared it is possible to enter your giving data directly into this sheet.  A single row should be used for each planned giver and data can be entered in any order and does not need sorting.</a:t>
          </a:r>
        </a:p>
        <a:p>
          <a:endParaRPr lang="en-GB" sz="1100" b="0" baseline="0">
            <a:solidFill>
              <a:schemeClr val="dk1"/>
            </a:solidFill>
            <a:latin typeface="+mn-lt"/>
            <a:ea typeface="+mn-ea"/>
            <a:cs typeface="+mn-cs"/>
          </a:endParaRPr>
        </a:p>
        <a:p>
          <a:r>
            <a:rPr lang="en-GB" sz="1100" b="0" baseline="0">
              <a:solidFill>
                <a:schemeClr val="dk1"/>
              </a:solidFill>
              <a:latin typeface="+mn-lt"/>
              <a:ea typeface="+mn-ea"/>
              <a:cs typeface="+mn-cs"/>
            </a:rPr>
            <a:t>Type the current year, or text to identify the 12 month period being used, into the green highlighted cell (C4)</a:t>
          </a:r>
        </a:p>
        <a:p>
          <a:endParaRPr lang="en-GB" sz="1100" b="0" baseline="0">
            <a:solidFill>
              <a:schemeClr val="dk1"/>
            </a:solidFill>
            <a:latin typeface="+mn-lt"/>
            <a:ea typeface="+mn-ea"/>
            <a:cs typeface="+mn-cs"/>
          </a:endParaRPr>
        </a:p>
        <a:p>
          <a:r>
            <a:rPr lang="en-GB" sz="1100" b="1" baseline="0">
              <a:solidFill>
                <a:schemeClr val="dk1"/>
              </a:solidFill>
              <a:latin typeface="+mn-lt"/>
              <a:ea typeface="+mn-ea"/>
              <a:cs typeface="+mn-cs"/>
            </a:rPr>
            <a:t>Column A</a:t>
          </a:r>
          <a:r>
            <a:rPr lang="en-GB" sz="1100" b="0" baseline="0">
              <a:solidFill>
                <a:schemeClr val="dk1"/>
              </a:solidFill>
              <a:latin typeface="+mn-lt"/>
              <a:ea typeface="+mn-ea"/>
              <a:cs typeface="+mn-cs"/>
            </a:rPr>
            <a:t> (Annual Total): enter the total amount given as planned giving by each planned giver during the year.  </a:t>
          </a:r>
        </a:p>
        <a:p>
          <a:endParaRPr lang="en-GB" sz="1100" b="0" baseline="0">
            <a:solidFill>
              <a:schemeClr val="dk1"/>
            </a:solidFill>
            <a:latin typeface="+mn-lt"/>
            <a:ea typeface="+mn-ea"/>
            <a:cs typeface="+mn-cs"/>
          </a:endParaRPr>
        </a:p>
        <a:p>
          <a:r>
            <a:rPr lang="en-GB" sz="1100" b="1" baseline="0">
              <a:solidFill>
                <a:schemeClr val="dk1"/>
              </a:solidFill>
              <a:latin typeface="+mn-lt"/>
              <a:ea typeface="+mn-ea"/>
              <a:cs typeface="+mn-cs"/>
            </a:rPr>
            <a:t>Column B</a:t>
          </a:r>
          <a:r>
            <a:rPr lang="en-GB" sz="1100" b="0" baseline="0">
              <a:solidFill>
                <a:schemeClr val="dk1"/>
              </a:solidFill>
              <a:latin typeface="+mn-lt"/>
              <a:ea typeface="+mn-ea"/>
              <a:cs typeface="+mn-cs"/>
            </a:rPr>
            <a:t> (Gift Aid?): enter Y if the planned giver had a valid Gift Aid declaration during the year and N if they did not.</a:t>
          </a:r>
        </a:p>
        <a:p>
          <a:endParaRPr lang="en-GB" sz="1100" b="0" baseline="0">
            <a:solidFill>
              <a:schemeClr val="dk1"/>
            </a:solidFill>
            <a:latin typeface="+mn-lt"/>
            <a:ea typeface="+mn-ea"/>
            <a:cs typeface="+mn-cs"/>
          </a:endParaRPr>
        </a:p>
        <a:p>
          <a:r>
            <a:rPr lang="en-GB" sz="1100" b="1" baseline="0">
              <a:solidFill>
                <a:schemeClr val="dk1"/>
              </a:solidFill>
              <a:latin typeface="+mn-lt"/>
              <a:ea typeface="+mn-ea"/>
              <a:cs typeface="+mn-cs"/>
            </a:rPr>
            <a:t>Column C</a:t>
          </a:r>
          <a:r>
            <a:rPr lang="en-GB" sz="1100" b="0" baseline="0">
              <a:solidFill>
                <a:schemeClr val="dk1"/>
              </a:solidFill>
              <a:latin typeface="+mn-lt"/>
              <a:ea typeface="+mn-ea"/>
              <a:cs typeface="+mn-cs"/>
            </a:rPr>
            <a:t> (Giving Method): enter E </a:t>
          </a:r>
          <a:r>
            <a:rPr lang="en-GB" sz="1100" b="0" baseline="0">
              <a:solidFill>
                <a:schemeClr val="dk1"/>
              </a:solidFill>
              <a:effectLst/>
              <a:latin typeface="+mn-lt"/>
              <a:ea typeface="+mn-ea"/>
              <a:cs typeface="+mn-cs"/>
            </a:rPr>
            <a:t>if the donor principally gave using weekly envelopes.  Enter B (for 'Bank') if the donor gave principally or exclusively </a:t>
          </a:r>
          <a:r>
            <a:rPr lang="en-GB" sz="1100" b="0" baseline="0">
              <a:solidFill>
                <a:schemeClr val="dk1"/>
              </a:solidFill>
              <a:latin typeface="+mn-lt"/>
              <a:ea typeface="+mn-ea"/>
              <a:cs typeface="+mn-cs"/>
            </a:rPr>
            <a:t>via their bank (Standing Orders, Direct Debits, charitable giving accounts and payroll.) </a:t>
          </a:r>
        </a:p>
        <a:p>
          <a:endParaRPr lang="en-GB" sz="1100" b="0" baseline="0">
            <a:solidFill>
              <a:schemeClr val="dk1"/>
            </a:solidFill>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n-GB" sz="1100" b="0" i="0" baseline="0">
              <a:solidFill>
                <a:schemeClr val="dk1"/>
              </a:solidFill>
              <a:effectLst/>
              <a:latin typeface="+mn-lt"/>
              <a:ea typeface="+mn-ea"/>
              <a:cs typeface="+mn-cs"/>
            </a:rPr>
            <a:t>For additional guidance refer to</a:t>
          </a:r>
          <a:r>
            <a:rPr lang="en-GB" sz="1100" b="0" i="1" baseline="0">
              <a:solidFill>
                <a:schemeClr val="dk1"/>
              </a:solidFill>
              <a:effectLst/>
              <a:latin typeface="+mn-lt"/>
              <a:ea typeface="+mn-ea"/>
              <a:cs typeface="+mn-cs"/>
            </a:rPr>
            <a:t> Creating the Confidential Giving Data file</a:t>
          </a:r>
          <a:r>
            <a:rPr lang="en-GB" sz="1100" b="0" baseline="0">
              <a:solidFill>
                <a:schemeClr val="dk1"/>
              </a:solidFill>
              <a:effectLst/>
              <a:latin typeface="+mn-lt"/>
              <a:ea typeface="+mn-ea"/>
              <a:cs typeface="+mn-cs"/>
            </a:rPr>
            <a:t> at the Giving Profile under </a:t>
          </a:r>
          <a:r>
            <a:rPr lang="en-GB" sz="1100" b="0" i="1" baseline="0">
              <a:solidFill>
                <a:schemeClr val="dk1"/>
              </a:solidFill>
              <a:effectLst/>
              <a:latin typeface="+mn-lt"/>
              <a:ea typeface="+mn-ea"/>
              <a:cs typeface="+mn-cs"/>
            </a:rPr>
            <a:t>www.givingingrace.org/Analysis. </a:t>
          </a:r>
          <a:r>
            <a:rPr lang="en-GB" sz="1100" b="0" i="0" baseline="0">
              <a:solidFill>
                <a:schemeClr val="dk1"/>
              </a:solidFill>
              <a:effectLst/>
              <a:latin typeface="+mn-lt"/>
              <a:ea typeface="+mn-ea"/>
              <a:cs typeface="+mn-cs"/>
            </a:rPr>
            <a:t>The document </a:t>
          </a:r>
          <a:r>
            <a:rPr lang="en-GB" sz="1100" b="0" i="1" baseline="0">
              <a:solidFill>
                <a:schemeClr val="dk1"/>
              </a:solidFill>
              <a:effectLst/>
              <a:latin typeface="+mn-lt"/>
              <a:ea typeface="+mn-ea"/>
              <a:cs typeface="+mn-cs"/>
            </a:rPr>
            <a:t>Creating the Giving Profile </a:t>
          </a:r>
          <a:r>
            <a:rPr lang="en-GB" sz="1100" b="0" i="0" baseline="0">
              <a:solidFill>
                <a:schemeClr val="dk1"/>
              </a:solidFill>
              <a:effectLst/>
              <a:latin typeface="+mn-lt"/>
              <a:ea typeface="+mn-ea"/>
              <a:cs typeface="+mn-cs"/>
            </a:rPr>
            <a:t>at the same tab offers guidance on viewing the results in the several worksheets.</a:t>
          </a:r>
          <a:r>
            <a:rPr lang="en-GB" sz="1100" b="0" baseline="0">
              <a:latin typeface="+mn-lt"/>
            </a:rPr>
            <a:t> </a:t>
          </a:r>
        </a:p>
        <a:p>
          <a:endParaRPr lang="en-GB" sz="1100" b="0" baseline="0">
            <a:latin typeface="+mn-lt"/>
          </a:endParaRPr>
        </a:p>
        <a:p>
          <a:r>
            <a:rPr lang="en-GB" sz="1100" b="0" i="0" baseline="0">
              <a:solidFill>
                <a:srgbClr val="FF0000"/>
              </a:solidFill>
              <a:effectLst/>
              <a:latin typeface="+mn-lt"/>
              <a:ea typeface="+mn-ea"/>
              <a:cs typeface="+mn-cs"/>
            </a:rPr>
            <a:t>Note also that further information generated by your Giving Profile data is contained in the tables on the worksheet "Working Tables" .  For example, the Annual % Amount for each giving band or the total cash amount of giving per giving band. This data is not included in the Giving Profile but will be of interest to many reviewers.</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17145</xdr:colOff>
      <xdr:row>7</xdr:row>
      <xdr:rowOff>11430</xdr:rowOff>
    </xdr:from>
    <xdr:to>
      <xdr:col>12</xdr:col>
      <xdr:colOff>556261</xdr:colOff>
      <xdr:row>23</xdr:row>
      <xdr:rowOff>144780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17145</xdr:colOff>
      <xdr:row>26</xdr:row>
      <xdr:rowOff>1904</xdr:rowOff>
    </xdr:from>
    <xdr:to>
      <xdr:col>12</xdr:col>
      <xdr:colOff>556261</xdr:colOff>
      <xdr:row>43</xdr:row>
      <xdr:rowOff>1904</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1</xdr:row>
      <xdr:rowOff>297181</xdr:rowOff>
    </xdr:from>
    <xdr:to>
      <xdr:col>9</xdr:col>
      <xdr:colOff>424140</xdr:colOff>
      <xdr:row>6</xdr:row>
      <xdr:rowOff>1</xdr:rowOff>
    </xdr:to>
    <xdr:sp macro="" textlink="">
      <xdr:nvSpPr>
        <xdr:cNvPr id="4" name="TextBox 3"/>
        <xdr:cNvSpPr txBox="1"/>
      </xdr:nvSpPr>
      <xdr:spPr>
        <a:xfrm>
          <a:off x="228600" y="800101"/>
          <a:ext cx="5400000" cy="6781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mn-lt"/>
              <a:ea typeface="Verdana" pitchFamily="34" charset="0"/>
              <a:cs typeface="Verdana" pitchFamily="34" charset="0"/>
            </a:rPr>
            <a:t>This planned giving profile offers an insight into the pattern of giving in our church. TEPG refers to those who Gift</a:t>
          </a:r>
          <a:r>
            <a:rPr lang="en-GB" sz="1100" baseline="0">
              <a:latin typeface="+mn-lt"/>
              <a:ea typeface="Verdana" pitchFamily="34" charset="0"/>
              <a:cs typeface="Verdana" pitchFamily="34" charset="0"/>
            </a:rPr>
            <a:t> Aid </a:t>
          </a:r>
          <a:r>
            <a:rPr lang="en-GB" sz="1100">
              <a:latin typeface="+mn-lt"/>
              <a:ea typeface="Verdana" pitchFamily="34" charset="0"/>
              <a:cs typeface="Verdana" pitchFamily="34" charset="0"/>
            </a:rPr>
            <a:t>their</a:t>
          </a:r>
          <a:r>
            <a:rPr lang="en-GB" sz="1100" baseline="0">
              <a:latin typeface="+mn-lt"/>
              <a:ea typeface="Verdana" pitchFamily="34" charset="0"/>
              <a:cs typeface="Verdana" pitchFamily="34" charset="0"/>
            </a:rPr>
            <a:t> giving; OPG refers to those who do not or cannot  Gift Aid their gifts. </a:t>
          </a:r>
          <a:endParaRPr lang="en-GB" sz="1100">
            <a:latin typeface="+mn-lt"/>
            <a:ea typeface="Verdana" pitchFamily="34" charset="0"/>
            <a:cs typeface="Verdana" pitchFamily="34" charset="0"/>
          </a:endParaRPr>
        </a:p>
      </xdr:txBody>
    </xdr:sp>
    <xdr:clientData/>
  </xdr:twoCellAnchor>
  <xdr:twoCellAnchor>
    <xdr:from>
      <xdr:col>6</xdr:col>
      <xdr:colOff>9525</xdr:colOff>
      <xdr:row>46</xdr:row>
      <xdr:rowOff>7620</xdr:rowOff>
    </xdr:from>
    <xdr:to>
      <xdr:col>13</xdr:col>
      <xdr:colOff>0</xdr:colOff>
      <xdr:row>64</xdr:row>
      <xdr:rowOff>0</xdr:rowOff>
    </xdr:to>
    <xdr:graphicFrame macro="">
      <xdr:nvGraphicFramePr>
        <xdr:cNvPr id="5"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0</xdr:colOff>
      <xdr:row>56</xdr:row>
      <xdr:rowOff>7620</xdr:rowOff>
    </xdr:from>
    <xdr:to>
      <xdr:col>5</xdr:col>
      <xdr:colOff>0</xdr:colOff>
      <xdr:row>64</xdr:row>
      <xdr:rowOff>0</xdr:rowOff>
    </xdr:to>
    <xdr:sp macro="" textlink="">
      <xdr:nvSpPr>
        <xdr:cNvPr id="6" name="TextBox 5"/>
        <xdr:cNvSpPr txBox="1"/>
      </xdr:nvSpPr>
      <xdr:spPr>
        <a:xfrm>
          <a:off x="228600" y="10165080"/>
          <a:ext cx="2788920" cy="134112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a:t>About the 'Given vs. No. of Givers' chart</a:t>
          </a:r>
        </a:p>
        <a:p>
          <a:r>
            <a:rPr lang="en-GB" sz="1100"/>
            <a:t>In many churches a small number of people give a large proportion of the total giving to the church; this chart shows how and to what extent your church is dependent on a small number of givers.</a:t>
          </a:r>
        </a:p>
      </xdr:txBody>
    </xdr:sp>
    <xdr:clientData/>
  </xdr:twoCellAnchor>
  <xdr:twoCellAnchor editAs="oneCell">
    <xdr:from>
      <xdr:col>10</xdr:col>
      <xdr:colOff>0</xdr:colOff>
      <xdr:row>0</xdr:row>
      <xdr:rowOff>0</xdr:rowOff>
    </xdr:from>
    <xdr:to>
      <xdr:col>13</xdr:col>
      <xdr:colOff>198119</xdr:colOff>
      <xdr:row>3</xdr:row>
      <xdr:rowOff>160020</xdr:rowOff>
    </xdr:to>
    <xdr:pic>
      <xdr:nvPicPr>
        <xdr:cNvPr id="7" name="Picture 5"/>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bwMode="auto">
        <a:xfrm>
          <a:off x="5913120" y="0"/>
          <a:ext cx="2057399" cy="1143000"/>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6</xdr:col>
      <xdr:colOff>17145</xdr:colOff>
      <xdr:row>7</xdr:row>
      <xdr:rowOff>11430</xdr:rowOff>
    </xdr:from>
    <xdr:to>
      <xdr:col>12</xdr:col>
      <xdr:colOff>556261</xdr:colOff>
      <xdr:row>23</xdr:row>
      <xdr:rowOff>144780</xdr:rowOff>
    </xdr:to>
    <xdr:graphicFrame macro="">
      <xdr:nvGraphicFramePr>
        <xdr:cNvPr id="7" name="Chart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17145</xdr:colOff>
      <xdr:row>26</xdr:row>
      <xdr:rowOff>1904</xdr:rowOff>
    </xdr:from>
    <xdr:to>
      <xdr:col>12</xdr:col>
      <xdr:colOff>556261</xdr:colOff>
      <xdr:row>43</xdr:row>
      <xdr:rowOff>1904</xdr:rowOff>
    </xdr:to>
    <xdr:graphicFrame macro="">
      <xdr:nvGraphicFramePr>
        <xdr:cNvPr id="8" name="Chart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1</xdr:row>
      <xdr:rowOff>297181</xdr:rowOff>
    </xdr:from>
    <xdr:to>
      <xdr:col>9</xdr:col>
      <xdr:colOff>424140</xdr:colOff>
      <xdr:row>6</xdr:row>
      <xdr:rowOff>1</xdr:rowOff>
    </xdr:to>
    <xdr:sp macro="" textlink="">
      <xdr:nvSpPr>
        <xdr:cNvPr id="5" name="TextBox 4"/>
        <xdr:cNvSpPr txBox="1"/>
      </xdr:nvSpPr>
      <xdr:spPr>
        <a:xfrm>
          <a:off x="228600" y="800101"/>
          <a:ext cx="5400000" cy="6781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200">
              <a:latin typeface="+mn-lt"/>
              <a:ea typeface="Verdana" pitchFamily="34" charset="0"/>
              <a:cs typeface="Verdana" pitchFamily="34" charset="0"/>
            </a:rPr>
            <a:t>This planned giving profile offers an insight into the pattern of giving in our church. TEPG refers to those who Gift</a:t>
          </a:r>
          <a:r>
            <a:rPr lang="en-GB" sz="1200" baseline="0">
              <a:latin typeface="+mn-lt"/>
              <a:ea typeface="Verdana" pitchFamily="34" charset="0"/>
              <a:cs typeface="Verdana" pitchFamily="34" charset="0"/>
            </a:rPr>
            <a:t> Aid </a:t>
          </a:r>
          <a:r>
            <a:rPr lang="en-GB" sz="1200">
              <a:latin typeface="+mn-lt"/>
              <a:ea typeface="Verdana" pitchFamily="34" charset="0"/>
              <a:cs typeface="Verdana" pitchFamily="34" charset="0"/>
            </a:rPr>
            <a:t>their</a:t>
          </a:r>
          <a:r>
            <a:rPr lang="en-GB" sz="1200" baseline="0">
              <a:latin typeface="+mn-lt"/>
              <a:ea typeface="Verdana" pitchFamily="34" charset="0"/>
              <a:cs typeface="Verdana" pitchFamily="34" charset="0"/>
            </a:rPr>
            <a:t> giving; OPG refers to those who do not or cannot  Gift Aid their gifts.</a:t>
          </a:r>
          <a:endParaRPr lang="en-GB" sz="1200">
            <a:latin typeface="+mn-lt"/>
            <a:ea typeface="Verdana" pitchFamily="34" charset="0"/>
            <a:cs typeface="Verdana" pitchFamily="34" charset="0"/>
          </a:endParaRPr>
        </a:p>
      </xdr:txBody>
    </xdr:sp>
    <xdr:clientData/>
  </xdr:twoCellAnchor>
  <xdr:twoCellAnchor>
    <xdr:from>
      <xdr:col>6</xdr:col>
      <xdr:colOff>9525</xdr:colOff>
      <xdr:row>46</xdr:row>
      <xdr:rowOff>7620</xdr:rowOff>
    </xdr:from>
    <xdr:to>
      <xdr:col>13</xdr:col>
      <xdr:colOff>0</xdr:colOff>
      <xdr:row>64</xdr:row>
      <xdr:rowOff>0</xdr:rowOff>
    </xdr:to>
    <xdr:graphicFrame macro="">
      <xdr:nvGraphicFramePr>
        <xdr:cNvPr id="6" name="Chart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0</xdr:colOff>
      <xdr:row>56</xdr:row>
      <xdr:rowOff>7620</xdr:rowOff>
    </xdr:from>
    <xdr:to>
      <xdr:col>5</xdr:col>
      <xdr:colOff>0</xdr:colOff>
      <xdr:row>64</xdr:row>
      <xdr:rowOff>0</xdr:rowOff>
    </xdr:to>
    <xdr:sp macro="" textlink="">
      <xdr:nvSpPr>
        <xdr:cNvPr id="2" name="TextBox 1"/>
        <xdr:cNvSpPr txBox="1"/>
      </xdr:nvSpPr>
      <xdr:spPr>
        <a:xfrm>
          <a:off x="228600" y="10165080"/>
          <a:ext cx="2788920" cy="134112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a:t>About the 'Given vs. No. of Givers' chart</a:t>
          </a:r>
        </a:p>
        <a:p>
          <a:r>
            <a:rPr lang="en-GB" sz="1100"/>
            <a:t>In many churches a small number of people give a large proportion of the total giving to the church; this chart shows how and to what extent your church is dependent on a small number of givers.</a:t>
          </a:r>
        </a:p>
      </xdr:txBody>
    </xdr:sp>
    <xdr:clientData/>
  </xdr:twoCellAnchor>
  <xdr:twoCellAnchor editAs="oneCell">
    <xdr:from>
      <xdr:col>10</xdr:col>
      <xdr:colOff>0</xdr:colOff>
      <xdr:row>0</xdr:row>
      <xdr:rowOff>0</xdr:rowOff>
    </xdr:from>
    <xdr:to>
      <xdr:col>13</xdr:col>
      <xdr:colOff>198119</xdr:colOff>
      <xdr:row>3</xdr:row>
      <xdr:rowOff>160020</xdr:rowOff>
    </xdr:to>
    <xdr:pic>
      <xdr:nvPicPr>
        <xdr:cNvPr id="10" name="Picture 5"/>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bwMode="auto">
        <a:xfrm>
          <a:off x="5913120" y="0"/>
          <a:ext cx="2057399" cy="1143000"/>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xdr:from>
      <xdr:col>6</xdr:col>
      <xdr:colOff>17145</xdr:colOff>
      <xdr:row>7</xdr:row>
      <xdr:rowOff>1</xdr:rowOff>
    </xdr:from>
    <xdr:to>
      <xdr:col>12</xdr:col>
      <xdr:colOff>556261</xdr:colOff>
      <xdr:row>29</xdr:row>
      <xdr:rowOff>1</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0</xdr:colOff>
      <xdr:row>32</xdr:row>
      <xdr:rowOff>0</xdr:rowOff>
    </xdr:from>
    <xdr:to>
      <xdr:col>12</xdr:col>
      <xdr:colOff>600075</xdr:colOff>
      <xdr:row>48</xdr:row>
      <xdr:rowOff>152400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1</xdr:colOff>
      <xdr:row>2</xdr:row>
      <xdr:rowOff>7621</xdr:rowOff>
    </xdr:from>
    <xdr:to>
      <xdr:col>9</xdr:col>
      <xdr:colOff>424141</xdr:colOff>
      <xdr:row>6</xdr:row>
      <xdr:rowOff>45720</xdr:rowOff>
    </xdr:to>
    <xdr:sp macro="" textlink="">
      <xdr:nvSpPr>
        <xdr:cNvPr id="4" name="TextBox 3"/>
        <xdr:cNvSpPr txBox="1"/>
      </xdr:nvSpPr>
      <xdr:spPr>
        <a:xfrm>
          <a:off x="228601" y="815341"/>
          <a:ext cx="5400000" cy="70865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solidFill>
                <a:schemeClr val="dk1"/>
              </a:solidFill>
              <a:effectLst/>
              <a:latin typeface="+mn-lt"/>
              <a:ea typeface="Verdana" panose="020B0604030504040204" pitchFamily="34" charset="0"/>
              <a:cs typeface="Verdana" panose="020B0604030504040204" pitchFamily="34" charset="0"/>
            </a:rPr>
            <a:t>This planned giving profile offers an insight into the pattern of giving in our church. The charts on this page cover all our planned givers,</a:t>
          </a:r>
          <a:r>
            <a:rPr lang="en-GB" sz="1100" baseline="0">
              <a:solidFill>
                <a:schemeClr val="dk1"/>
              </a:solidFill>
              <a:effectLst/>
              <a:latin typeface="+mn-lt"/>
              <a:ea typeface="Verdana" panose="020B0604030504040204" pitchFamily="34" charset="0"/>
              <a:cs typeface="Verdana" panose="020B0604030504040204" pitchFamily="34" charset="0"/>
            </a:rPr>
            <a:t> both those whose giving is under Gift Aid (TEPG) and those who do not or cannot Gift Aid their gifts (OPG). </a:t>
          </a:r>
          <a:endParaRPr lang="en-GB" sz="1100">
            <a:effectLst/>
            <a:latin typeface="+mn-lt"/>
            <a:ea typeface="Verdana" panose="020B0604030504040204" pitchFamily="34" charset="0"/>
            <a:cs typeface="Verdana" panose="020B0604030504040204" pitchFamily="34" charset="0"/>
          </a:endParaRPr>
        </a:p>
      </xdr:txBody>
    </xdr:sp>
    <xdr:clientData/>
  </xdr:twoCellAnchor>
  <xdr:twoCellAnchor>
    <xdr:from>
      <xdr:col>1</xdr:col>
      <xdr:colOff>7620</xdr:colOff>
      <xdr:row>41</xdr:row>
      <xdr:rowOff>15240</xdr:rowOff>
    </xdr:from>
    <xdr:to>
      <xdr:col>5</xdr:col>
      <xdr:colOff>7620</xdr:colOff>
      <xdr:row>49</xdr:row>
      <xdr:rowOff>0</xdr:rowOff>
    </xdr:to>
    <xdr:sp macro="" textlink="">
      <xdr:nvSpPr>
        <xdr:cNvPr id="5" name="TextBox 4"/>
        <xdr:cNvSpPr txBox="1"/>
      </xdr:nvSpPr>
      <xdr:spPr>
        <a:xfrm>
          <a:off x="236220" y="6682740"/>
          <a:ext cx="2788920" cy="1333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a:t>About the 'Given vs. No. of Givers' chart</a:t>
          </a:r>
        </a:p>
        <a:p>
          <a:r>
            <a:rPr lang="en-GB" sz="1100"/>
            <a:t>In many churches a small number of people give a large proportion of the total giving to the church; this chart shows how and to what extent your church is dependent on a small number of givers.</a:t>
          </a:r>
        </a:p>
      </xdr:txBody>
    </xdr:sp>
    <xdr:clientData/>
  </xdr:twoCellAnchor>
  <xdr:twoCellAnchor editAs="oneCell">
    <xdr:from>
      <xdr:col>10</xdr:col>
      <xdr:colOff>0</xdr:colOff>
      <xdr:row>0</xdr:row>
      <xdr:rowOff>0</xdr:rowOff>
    </xdr:from>
    <xdr:to>
      <xdr:col>13</xdr:col>
      <xdr:colOff>198119</xdr:colOff>
      <xdr:row>4</xdr:row>
      <xdr:rowOff>0</xdr:rowOff>
    </xdr:to>
    <xdr:pic>
      <xdr:nvPicPr>
        <xdr:cNvPr id="6" name="Picture 5"/>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bwMode="auto">
        <a:xfrm>
          <a:off x="5913120" y="0"/>
          <a:ext cx="2057399" cy="1143000"/>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6</xdr:col>
      <xdr:colOff>17145</xdr:colOff>
      <xdr:row>7</xdr:row>
      <xdr:rowOff>1</xdr:rowOff>
    </xdr:from>
    <xdr:to>
      <xdr:col>12</xdr:col>
      <xdr:colOff>556261</xdr:colOff>
      <xdr:row>24</xdr:row>
      <xdr:rowOff>1</xdr:rowOff>
    </xdr:to>
    <xdr:graphicFrame macro="">
      <xdr:nvGraphicFramePr>
        <xdr:cNvPr id="8" name="Chart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0</xdr:colOff>
      <xdr:row>27</xdr:row>
      <xdr:rowOff>0</xdr:rowOff>
    </xdr:from>
    <xdr:to>
      <xdr:col>12</xdr:col>
      <xdr:colOff>600075</xdr:colOff>
      <xdr:row>43</xdr:row>
      <xdr:rowOff>152400</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1</xdr:colOff>
      <xdr:row>1</xdr:row>
      <xdr:rowOff>175261</xdr:rowOff>
    </xdr:from>
    <xdr:to>
      <xdr:col>9</xdr:col>
      <xdr:colOff>424141</xdr:colOff>
      <xdr:row>6</xdr:row>
      <xdr:rowOff>15240</xdr:rowOff>
    </xdr:to>
    <xdr:sp macro="" textlink="">
      <xdr:nvSpPr>
        <xdr:cNvPr id="11" name="TextBox 10"/>
        <xdr:cNvSpPr txBox="1"/>
      </xdr:nvSpPr>
      <xdr:spPr>
        <a:xfrm>
          <a:off x="228601" y="678181"/>
          <a:ext cx="5400000" cy="81533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solidFill>
                <a:schemeClr val="dk1"/>
              </a:solidFill>
              <a:effectLst/>
              <a:latin typeface="+mn-lt"/>
              <a:ea typeface="Verdana" panose="020B0604030504040204" pitchFamily="34" charset="0"/>
              <a:cs typeface="Verdana" panose="020B0604030504040204" pitchFamily="34" charset="0"/>
            </a:rPr>
            <a:t>This planned giving profile offers an insight into the pattern of giving in our church. The charts on this page cover all our planned givers, both those whose giving is under Gift Aid (TEPG) and those who do not or cannot Gift Aid their gifts (OPG). </a:t>
          </a:r>
        </a:p>
      </xdr:txBody>
    </xdr:sp>
    <xdr:clientData/>
  </xdr:twoCellAnchor>
  <xdr:twoCellAnchor>
    <xdr:from>
      <xdr:col>1</xdr:col>
      <xdr:colOff>7620</xdr:colOff>
      <xdr:row>36</xdr:row>
      <xdr:rowOff>15240</xdr:rowOff>
    </xdr:from>
    <xdr:to>
      <xdr:col>5</xdr:col>
      <xdr:colOff>7620</xdr:colOff>
      <xdr:row>44</xdr:row>
      <xdr:rowOff>0</xdr:rowOff>
    </xdr:to>
    <xdr:sp macro="" textlink="">
      <xdr:nvSpPr>
        <xdr:cNvPr id="6" name="TextBox 5"/>
        <xdr:cNvSpPr txBox="1"/>
      </xdr:nvSpPr>
      <xdr:spPr>
        <a:xfrm>
          <a:off x="236220" y="6682740"/>
          <a:ext cx="2788920" cy="1333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a:t>About the 'Given vs. No. of Givers' chart</a:t>
          </a:r>
        </a:p>
        <a:p>
          <a:r>
            <a:rPr lang="en-GB" sz="1100"/>
            <a:t>In many churches a small number of people give a large proportion of the total giving to the church; this chart shows how and to what extent your church is dependent on a small number of givers.</a:t>
          </a:r>
        </a:p>
      </xdr:txBody>
    </xdr:sp>
    <xdr:clientData/>
  </xdr:twoCellAnchor>
  <xdr:twoCellAnchor editAs="oneCell">
    <xdr:from>
      <xdr:col>10</xdr:col>
      <xdr:colOff>0</xdr:colOff>
      <xdr:row>0</xdr:row>
      <xdr:rowOff>0</xdr:rowOff>
    </xdr:from>
    <xdr:to>
      <xdr:col>13</xdr:col>
      <xdr:colOff>198119</xdr:colOff>
      <xdr:row>3</xdr:row>
      <xdr:rowOff>160020</xdr:rowOff>
    </xdr:to>
    <xdr:pic>
      <xdr:nvPicPr>
        <xdr:cNvPr id="12" name="Picture 5"/>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bwMode="auto">
        <a:xfrm>
          <a:off x="5913120" y="0"/>
          <a:ext cx="2057399" cy="1143000"/>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xdr:from>
      <xdr:col>6</xdr:col>
      <xdr:colOff>17145</xdr:colOff>
      <xdr:row>7</xdr:row>
      <xdr:rowOff>1</xdr:rowOff>
    </xdr:from>
    <xdr:to>
      <xdr:col>12</xdr:col>
      <xdr:colOff>556261</xdr:colOff>
      <xdr:row>24</xdr:row>
      <xdr:rowOff>1</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0</xdr:colOff>
      <xdr:row>27</xdr:row>
      <xdr:rowOff>0</xdr:rowOff>
    </xdr:from>
    <xdr:to>
      <xdr:col>12</xdr:col>
      <xdr:colOff>600075</xdr:colOff>
      <xdr:row>43</xdr:row>
      <xdr:rowOff>152400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1</xdr:colOff>
      <xdr:row>2</xdr:row>
      <xdr:rowOff>7621</xdr:rowOff>
    </xdr:from>
    <xdr:to>
      <xdr:col>9</xdr:col>
      <xdr:colOff>424141</xdr:colOff>
      <xdr:row>6</xdr:row>
      <xdr:rowOff>7620</xdr:rowOff>
    </xdr:to>
    <xdr:sp macro="" textlink="">
      <xdr:nvSpPr>
        <xdr:cNvPr id="4" name="TextBox 3"/>
        <xdr:cNvSpPr txBox="1"/>
      </xdr:nvSpPr>
      <xdr:spPr>
        <a:xfrm>
          <a:off x="228601" y="815341"/>
          <a:ext cx="5400000" cy="67055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solidFill>
                <a:schemeClr val="dk1"/>
              </a:solidFill>
              <a:effectLst/>
              <a:latin typeface="+mn-lt"/>
              <a:ea typeface="+mn-ea"/>
              <a:cs typeface="+mn-cs"/>
            </a:rPr>
            <a:t>This planned giving profile offers an insight into the pattern of giving in our church. The charts on this page cover all our planned givers,</a:t>
          </a:r>
          <a:r>
            <a:rPr lang="en-GB" sz="1100" baseline="0">
              <a:solidFill>
                <a:schemeClr val="dk1"/>
              </a:solidFill>
              <a:effectLst/>
              <a:latin typeface="+mn-lt"/>
              <a:ea typeface="+mn-ea"/>
              <a:cs typeface="+mn-cs"/>
            </a:rPr>
            <a:t> both those whose giving is under Gift Aid (TEPG) and those who do not or cannot Gift Aid their gifts (OPG). </a:t>
          </a:r>
          <a:endParaRPr lang="en-GB" sz="1200">
            <a:effectLst/>
          </a:endParaRPr>
        </a:p>
      </xdr:txBody>
    </xdr:sp>
    <xdr:clientData/>
  </xdr:twoCellAnchor>
  <xdr:twoCellAnchor>
    <xdr:from>
      <xdr:col>1</xdr:col>
      <xdr:colOff>7620</xdr:colOff>
      <xdr:row>36</xdr:row>
      <xdr:rowOff>15240</xdr:rowOff>
    </xdr:from>
    <xdr:to>
      <xdr:col>5</xdr:col>
      <xdr:colOff>7620</xdr:colOff>
      <xdr:row>44</xdr:row>
      <xdr:rowOff>0</xdr:rowOff>
    </xdr:to>
    <xdr:sp macro="" textlink="">
      <xdr:nvSpPr>
        <xdr:cNvPr id="6" name="TextBox 5"/>
        <xdr:cNvSpPr txBox="1"/>
      </xdr:nvSpPr>
      <xdr:spPr>
        <a:xfrm>
          <a:off x="236220" y="6682740"/>
          <a:ext cx="2788920" cy="1333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a:t>About the 'Given vs. No. of Givers' chart</a:t>
          </a:r>
        </a:p>
        <a:p>
          <a:r>
            <a:rPr lang="en-GB" sz="1100"/>
            <a:t>In many churches a small number of people give a large proportion of the total giving to the church; this chart shows how and to what extent your church is dependent on a small number of givers.</a:t>
          </a:r>
        </a:p>
      </xdr:txBody>
    </xdr:sp>
    <xdr:clientData/>
  </xdr:twoCellAnchor>
  <xdr:twoCellAnchor editAs="oneCell">
    <xdr:from>
      <xdr:col>10</xdr:col>
      <xdr:colOff>0</xdr:colOff>
      <xdr:row>0</xdr:row>
      <xdr:rowOff>0</xdr:rowOff>
    </xdr:from>
    <xdr:to>
      <xdr:col>13</xdr:col>
      <xdr:colOff>198119</xdr:colOff>
      <xdr:row>3</xdr:row>
      <xdr:rowOff>160020</xdr:rowOff>
    </xdr:to>
    <xdr:pic>
      <xdr:nvPicPr>
        <xdr:cNvPr id="8" name="Picture 5"/>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bwMode="auto">
        <a:xfrm>
          <a:off x="5913120" y="0"/>
          <a:ext cx="2057399" cy="1143000"/>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xdr:from>
      <xdr:col>1</xdr:col>
      <xdr:colOff>0</xdr:colOff>
      <xdr:row>0</xdr:row>
      <xdr:rowOff>152400</xdr:rowOff>
    </xdr:from>
    <xdr:to>
      <xdr:col>7</xdr:col>
      <xdr:colOff>361950</xdr:colOff>
      <xdr:row>9</xdr:row>
      <xdr:rowOff>9525</xdr:rowOff>
    </xdr:to>
    <xdr:sp macro="" textlink="">
      <xdr:nvSpPr>
        <xdr:cNvPr id="2" name="TextBox 1"/>
        <xdr:cNvSpPr txBox="1"/>
      </xdr:nvSpPr>
      <xdr:spPr>
        <a:xfrm>
          <a:off x="247650" y="152400"/>
          <a:ext cx="4095750" cy="1314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r>
            <a:rPr lang="en-GB" sz="1200" b="1">
              <a:latin typeface="+mn-lt"/>
            </a:rPr>
            <a:t>Analysis Ranges</a:t>
          </a:r>
          <a:endParaRPr lang="en-GB" sz="1200" b="0">
            <a:latin typeface="+mn-lt"/>
          </a:endParaRPr>
        </a:p>
        <a:p>
          <a:r>
            <a:rPr lang="en-GB" sz="1200" b="0">
              <a:latin typeface="+mn-lt"/>
            </a:rPr>
            <a:t>The </a:t>
          </a:r>
          <a:r>
            <a:rPr lang="en-GB" sz="1200" b="0" i="1">
              <a:latin typeface="+mn-lt"/>
            </a:rPr>
            <a:t>per</a:t>
          </a:r>
          <a:r>
            <a:rPr lang="en-GB" sz="1200" b="0" i="1" baseline="0">
              <a:latin typeface="+mn-lt"/>
            </a:rPr>
            <a:t> week </a:t>
          </a:r>
          <a:r>
            <a:rPr lang="en-GB" sz="1200" b="0" baseline="0">
              <a:latin typeface="+mn-lt"/>
            </a:rPr>
            <a:t>giving ranges used within the reporting tables and graphs of this workbook are set here.  While the pre-set values should be sufficient for most churches, you can alter the values used by changing the numbers shown within the yellow highlighted cells.</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X587"/>
  <sheetViews>
    <sheetView tabSelected="1" topLeftCell="A4" workbookViewId="0">
      <selection activeCell="C4" sqref="C4"/>
    </sheetView>
  </sheetViews>
  <sheetFormatPr defaultColWidth="8.88671875" defaultRowHeight="13.8"/>
  <cols>
    <col min="1" max="1" width="13.33203125" style="19" customWidth="1"/>
    <col min="2" max="3" width="13" style="67" customWidth="1"/>
    <col min="4" max="4" width="9.109375" style="18" hidden="1" customWidth="1"/>
    <col min="5" max="5" width="9.6640625" style="18" hidden="1" customWidth="1"/>
    <col min="6" max="8" width="10.5546875" style="18" hidden="1" customWidth="1"/>
    <col min="9" max="13" width="9.6640625" style="18" hidden="1" customWidth="1"/>
    <col min="14" max="14" width="5" style="18" bestFit="1" customWidth="1"/>
    <col min="15" max="15" width="11.6640625" style="19" customWidth="1"/>
    <col min="16" max="16" width="13" style="67" customWidth="1"/>
    <col min="17" max="17" width="9.109375" style="18" customWidth="1"/>
    <col min="18" max="18" width="9.6640625" style="18" customWidth="1"/>
    <col min="19" max="19" width="10.5546875" style="18" customWidth="1"/>
    <col min="20" max="20" width="9.6640625" style="18" customWidth="1"/>
    <col min="21" max="21" width="3.6640625" style="18" customWidth="1"/>
    <col min="51" max="16384" width="8.88671875" style="18"/>
  </cols>
  <sheetData>
    <row r="1" spans="1:20" ht="15.6">
      <c r="A1" s="17" t="s">
        <v>2</v>
      </c>
      <c r="B1" s="18"/>
      <c r="C1" s="18"/>
      <c r="E1" s="19"/>
      <c r="F1" s="19"/>
      <c r="G1" s="19"/>
      <c r="H1" s="19"/>
      <c r="I1" s="19"/>
      <c r="J1" s="19"/>
      <c r="K1" s="19"/>
      <c r="L1" s="19"/>
      <c r="M1" s="19"/>
      <c r="O1" s="17"/>
      <c r="P1" s="18"/>
      <c r="R1" s="19"/>
      <c r="S1" s="19"/>
      <c r="T1" s="19"/>
    </row>
    <row r="2" spans="1:20" hidden="1">
      <c r="A2" s="20" t="s">
        <v>0</v>
      </c>
      <c r="B2" s="18"/>
      <c r="C2" s="18"/>
      <c r="E2" s="19" t="e">
        <f t="shared" ref="E2:M2" si="0">MEDIAN(E9:E508)</f>
        <v>#NUM!</v>
      </c>
      <c r="F2" s="19" t="e">
        <f t="shared" si="0"/>
        <v>#NUM!</v>
      </c>
      <c r="G2" s="19" t="e">
        <f t="shared" si="0"/>
        <v>#NUM!</v>
      </c>
      <c r="H2" s="19" t="e">
        <f t="shared" si="0"/>
        <v>#NUM!</v>
      </c>
      <c r="I2" s="19" t="e">
        <f t="shared" si="0"/>
        <v>#NUM!</v>
      </c>
      <c r="J2" s="19" t="e">
        <f t="shared" si="0"/>
        <v>#NUM!</v>
      </c>
      <c r="K2" s="19" t="e">
        <f t="shared" si="0"/>
        <v>#NUM!</v>
      </c>
      <c r="L2" s="19" t="e">
        <f t="shared" si="0"/>
        <v>#NUM!</v>
      </c>
      <c r="M2" s="19" t="e">
        <f t="shared" si="0"/>
        <v>#NUM!</v>
      </c>
      <c r="O2" s="18"/>
      <c r="P2" s="18"/>
    </row>
    <row r="3" spans="1:20" hidden="1">
      <c r="A3" s="20" t="s">
        <v>30</v>
      </c>
      <c r="B3" s="18"/>
      <c r="C3" s="18"/>
      <c r="E3" s="19">
        <f>ROUND(MAX(E9:E508),2)</f>
        <v>0</v>
      </c>
      <c r="F3" s="19">
        <f>IF(E3&gt;=10,ROUNDDOWN(E3/10,0)*10,ROUNDDOWN(E3,0))</f>
        <v>0</v>
      </c>
      <c r="G3" s="19"/>
      <c r="H3" s="19"/>
      <c r="I3" s="19"/>
      <c r="J3" s="19"/>
      <c r="K3" s="19"/>
      <c r="L3" s="19"/>
      <c r="M3" s="19"/>
      <c r="O3" s="18"/>
      <c r="P3" s="18"/>
      <c r="S3" s="19"/>
    </row>
    <row r="4" spans="1:20">
      <c r="A4" s="20"/>
      <c r="B4" s="21" t="s">
        <v>49</v>
      </c>
      <c r="C4" s="24">
        <v>2015</v>
      </c>
      <c r="E4" s="22"/>
      <c r="F4" s="19"/>
      <c r="G4" s="19"/>
      <c r="H4" s="19"/>
      <c r="I4" s="23"/>
      <c r="J4" s="23"/>
      <c r="K4" s="23"/>
      <c r="L4" s="23"/>
      <c r="M4" s="23"/>
      <c r="O4" s="20"/>
      <c r="P4" s="21"/>
      <c r="R4" s="22"/>
      <c r="S4" s="19"/>
      <c r="T4" s="23"/>
    </row>
    <row r="5" spans="1:20">
      <c r="A5" s="20"/>
      <c r="B5" s="21"/>
      <c r="C5" s="21"/>
      <c r="E5" s="22"/>
      <c r="F5" s="19"/>
      <c r="G5" s="19"/>
      <c r="H5" s="19"/>
      <c r="I5" s="19"/>
      <c r="J5" s="19"/>
      <c r="K5" s="19"/>
      <c r="L5" s="19"/>
      <c r="M5" s="19"/>
      <c r="O5" s="20"/>
      <c r="P5" s="21"/>
      <c r="R5" s="22"/>
      <c r="S5" s="19"/>
      <c r="T5" s="19"/>
    </row>
    <row r="6" spans="1:20">
      <c r="A6" s="111" t="str">
        <f>CONCATENATE("Year ",C4)</f>
        <v>Year 2015</v>
      </c>
      <c r="B6" s="111"/>
      <c r="C6" s="25"/>
      <c r="F6" s="19"/>
      <c r="G6" s="19"/>
      <c r="H6" s="19"/>
      <c r="O6" s="18"/>
      <c r="P6" s="18"/>
    </row>
    <row r="7" spans="1:20">
      <c r="A7" s="25"/>
      <c r="B7" s="25"/>
      <c r="C7" s="25"/>
      <c r="F7" s="19"/>
      <c r="G7" s="19"/>
      <c r="H7" s="19"/>
      <c r="O7" s="18"/>
      <c r="P7" s="18"/>
    </row>
    <row r="8" spans="1:20" ht="41.4">
      <c r="A8" s="26" t="s">
        <v>3</v>
      </c>
      <c r="B8" s="27" t="s">
        <v>47</v>
      </c>
      <c r="C8" s="27" t="s">
        <v>35</v>
      </c>
      <c r="D8" s="27" t="s">
        <v>12</v>
      </c>
      <c r="E8" s="28" t="s">
        <v>1</v>
      </c>
      <c r="F8" s="26" t="s">
        <v>40</v>
      </c>
      <c r="G8" s="26" t="s">
        <v>36</v>
      </c>
      <c r="H8" s="26" t="s">
        <v>37</v>
      </c>
      <c r="I8" s="27" t="s">
        <v>41</v>
      </c>
      <c r="J8" s="26" t="s">
        <v>38</v>
      </c>
      <c r="K8" s="26" t="s">
        <v>39</v>
      </c>
      <c r="L8" s="26" t="s">
        <v>44</v>
      </c>
      <c r="M8" s="26" t="s">
        <v>45</v>
      </c>
      <c r="O8" s="18"/>
      <c r="P8" s="18"/>
    </row>
    <row r="9" spans="1:20">
      <c r="A9" s="29"/>
      <c r="B9" s="30"/>
      <c r="C9" s="30"/>
      <c r="D9" s="19" t="str">
        <f t="shared" ref="D9:D72" si="1">IF(OR($B9="Y",$B9="Yes"),TRUE,IF(OR($B9="N",$B9="No"),FALSE,""))</f>
        <v/>
      </c>
      <c r="E9" s="19" t="str">
        <f t="shared" ref="E9:E72" si="2">IF($A9&gt;0,$A9/52,"")</f>
        <v/>
      </c>
      <c r="F9" s="19" t="str">
        <f t="shared" ref="F9:F72" si="3">IF(OR($B9="Y",$B9="Yes"),$E9,"")</f>
        <v/>
      </c>
      <c r="G9" s="19" t="str">
        <f t="shared" ref="G9:G72" si="4">IF(AND(LEFT($B9,1)="y",LEFT($C9,1)="b"),$E9,"")</f>
        <v/>
      </c>
      <c r="H9" s="19" t="str">
        <f t="shared" ref="H9:H72" si="5">IF(AND(LEFT($B9,1)="y",LEFT($C9,1)="e"),$E9,"")</f>
        <v/>
      </c>
      <c r="I9" s="19" t="str">
        <f t="shared" ref="I9:I72" si="6">IF(OR($B9="N",$B9="No"),$E9,"")</f>
        <v/>
      </c>
      <c r="J9" s="19" t="str">
        <f t="shared" ref="J9:J72" si="7">IF(AND(LEFT($B9,1)="n",LEFT($C9,1)="b"),$E9,"")</f>
        <v/>
      </c>
      <c r="K9" s="19" t="str">
        <f t="shared" ref="K9:K72" si="8">IF(AND(LEFT($B9,1)="n",LEFT($C9,1)="e"),$E9,"")</f>
        <v/>
      </c>
      <c r="L9" s="19" t="str">
        <f t="shared" ref="L9:L72" si="9">IF(LEFT($C9,1)="b",$E9,"")</f>
        <v/>
      </c>
      <c r="M9" s="19" t="str">
        <f t="shared" ref="M9:M72" si="10">IF(LEFT($C9,1)="e",$E9,"")</f>
        <v/>
      </c>
      <c r="O9" s="18"/>
      <c r="P9" s="18"/>
    </row>
    <row r="10" spans="1:20">
      <c r="A10" s="29"/>
      <c r="B10" s="30"/>
      <c r="C10" s="30"/>
      <c r="D10" s="19" t="str">
        <f t="shared" si="1"/>
        <v/>
      </c>
      <c r="E10" s="19" t="str">
        <f t="shared" si="2"/>
        <v/>
      </c>
      <c r="F10" s="19" t="str">
        <f t="shared" si="3"/>
        <v/>
      </c>
      <c r="G10" s="19" t="str">
        <f t="shared" si="4"/>
        <v/>
      </c>
      <c r="H10" s="19" t="str">
        <f t="shared" si="5"/>
        <v/>
      </c>
      <c r="I10" s="19" t="str">
        <f t="shared" si="6"/>
        <v/>
      </c>
      <c r="J10" s="19" t="str">
        <f t="shared" si="7"/>
        <v/>
      </c>
      <c r="K10" s="19" t="str">
        <f t="shared" si="8"/>
        <v/>
      </c>
      <c r="L10" s="19" t="str">
        <f t="shared" si="9"/>
        <v/>
      </c>
      <c r="M10" s="19" t="str">
        <f t="shared" si="10"/>
        <v/>
      </c>
      <c r="O10" s="18"/>
      <c r="P10" s="18"/>
    </row>
    <row r="11" spans="1:20">
      <c r="A11" s="29"/>
      <c r="B11" s="30"/>
      <c r="C11" s="30"/>
      <c r="D11" s="19" t="str">
        <f t="shared" si="1"/>
        <v/>
      </c>
      <c r="E11" s="19" t="str">
        <f t="shared" si="2"/>
        <v/>
      </c>
      <c r="F11" s="19" t="str">
        <f t="shared" si="3"/>
        <v/>
      </c>
      <c r="G11" s="19" t="str">
        <f t="shared" si="4"/>
        <v/>
      </c>
      <c r="H11" s="19" t="str">
        <f t="shared" si="5"/>
        <v/>
      </c>
      <c r="I11" s="19" t="str">
        <f t="shared" si="6"/>
        <v/>
      </c>
      <c r="J11" s="19" t="str">
        <f t="shared" si="7"/>
        <v/>
      </c>
      <c r="K11" s="19" t="str">
        <f t="shared" si="8"/>
        <v/>
      </c>
      <c r="L11" s="19" t="str">
        <f t="shared" si="9"/>
        <v/>
      </c>
      <c r="M11" s="19" t="str">
        <f t="shared" si="10"/>
        <v/>
      </c>
      <c r="O11" s="18"/>
      <c r="P11" s="18"/>
    </row>
    <row r="12" spans="1:20">
      <c r="A12" s="29"/>
      <c r="B12" s="30"/>
      <c r="C12" s="30"/>
      <c r="D12" s="19" t="str">
        <f t="shared" si="1"/>
        <v/>
      </c>
      <c r="E12" s="19" t="str">
        <f t="shared" si="2"/>
        <v/>
      </c>
      <c r="F12" s="19" t="str">
        <f t="shared" si="3"/>
        <v/>
      </c>
      <c r="G12" s="19" t="str">
        <f t="shared" si="4"/>
        <v/>
      </c>
      <c r="H12" s="19" t="str">
        <f t="shared" si="5"/>
        <v/>
      </c>
      <c r="I12" s="19" t="str">
        <f t="shared" si="6"/>
        <v/>
      </c>
      <c r="J12" s="19" t="str">
        <f t="shared" si="7"/>
        <v/>
      </c>
      <c r="K12" s="19" t="str">
        <f t="shared" si="8"/>
        <v/>
      </c>
      <c r="L12" s="19" t="str">
        <f t="shared" si="9"/>
        <v/>
      </c>
      <c r="M12" s="19" t="str">
        <f t="shared" si="10"/>
        <v/>
      </c>
      <c r="O12" s="18"/>
      <c r="P12" s="18"/>
    </row>
    <row r="13" spans="1:20">
      <c r="A13" s="29"/>
      <c r="B13" s="30"/>
      <c r="C13" s="30"/>
      <c r="D13" s="19" t="str">
        <f t="shared" si="1"/>
        <v/>
      </c>
      <c r="E13" s="19" t="str">
        <f t="shared" si="2"/>
        <v/>
      </c>
      <c r="F13" s="19" t="str">
        <f t="shared" si="3"/>
        <v/>
      </c>
      <c r="G13" s="19" t="str">
        <f t="shared" si="4"/>
        <v/>
      </c>
      <c r="H13" s="19" t="str">
        <f t="shared" si="5"/>
        <v/>
      </c>
      <c r="I13" s="19" t="str">
        <f t="shared" si="6"/>
        <v/>
      </c>
      <c r="J13" s="19" t="str">
        <f t="shared" si="7"/>
        <v/>
      </c>
      <c r="K13" s="19" t="str">
        <f t="shared" si="8"/>
        <v/>
      </c>
      <c r="L13" s="19" t="str">
        <f t="shared" si="9"/>
        <v/>
      </c>
      <c r="M13" s="19" t="str">
        <f t="shared" si="10"/>
        <v/>
      </c>
      <c r="O13" s="18"/>
      <c r="P13" s="18"/>
    </row>
    <row r="14" spans="1:20">
      <c r="A14" s="29"/>
      <c r="B14" s="30"/>
      <c r="C14" s="30"/>
      <c r="D14" s="19" t="str">
        <f t="shared" si="1"/>
        <v/>
      </c>
      <c r="E14" s="19" t="str">
        <f t="shared" si="2"/>
        <v/>
      </c>
      <c r="F14" s="19" t="str">
        <f t="shared" si="3"/>
        <v/>
      </c>
      <c r="G14" s="19" t="str">
        <f t="shared" si="4"/>
        <v/>
      </c>
      <c r="H14" s="19" t="str">
        <f t="shared" si="5"/>
        <v/>
      </c>
      <c r="I14" s="19" t="str">
        <f t="shared" si="6"/>
        <v/>
      </c>
      <c r="J14" s="19" t="str">
        <f t="shared" si="7"/>
        <v/>
      </c>
      <c r="K14" s="19" t="str">
        <f t="shared" si="8"/>
        <v/>
      </c>
      <c r="L14" s="19" t="str">
        <f t="shared" si="9"/>
        <v/>
      </c>
      <c r="M14" s="19" t="str">
        <f t="shared" si="10"/>
        <v/>
      </c>
      <c r="O14" s="18"/>
      <c r="P14" s="18"/>
    </row>
    <row r="15" spans="1:20">
      <c r="A15" s="29"/>
      <c r="B15" s="30"/>
      <c r="C15" s="30"/>
      <c r="D15" s="19" t="str">
        <f t="shared" si="1"/>
        <v/>
      </c>
      <c r="E15" s="19" t="str">
        <f t="shared" si="2"/>
        <v/>
      </c>
      <c r="F15" s="19" t="str">
        <f t="shared" si="3"/>
        <v/>
      </c>
      <c r="G15" s="19" t="str">
        <f t="shared" si="4"/>
        <v/>
      </c>
      <c r="H15" s="19" t="str">
        <f t="shared" si="5"/>
        <v/>
      </c>
      <c r="I15" s="19" t="str">
        <f t="shared" si="6"/>
        <v/>
      </c>
      <c r="J15" s="19" t="str">
        <f t="shared" si="7"/>
        <v/>
      </c>
      <c r="K15" s="19" t="str">
        <f t="shared" si="8"/>
        <v/>
      </c>
      <c r="L15" s="19" t="str">
        <f t="shared" si="9"/>
        <v/>
      </c>
      <c r="M15" s="19" t="str">
        <f t="shared" si="10"/>
        <v/>
      </c>
      <c r="O15" s="18"/>
      <c r="P15" s="18"/>
    </row>
    <row r="16" spans="1:20">
      <c r="A16" s="29"/>
      <c r="B16" s="30"/>
      <c r="C16" s="30"/>
      <c r="D16" s="19" t="str">
        <f t="shared" si="1"/>
        <v/>
      </c>
      <c r="E16" s="19" t="str">
        <f t="shared" si="2"/>
        <v/>
      </c>
      <c r="F16" s="19" t="str">
        <f t="shared" si="3"/>
        <v/>
      </c>
      <c r="G16" s="19" t="str">
        <f t="shared" si="4"/>
        <v/>
      </c>
      <c r="H16" s="19" t="str">
        <f t="shared" si="5"/>
        <v/>
      </c>
      <c r="I16" s="19" t="str">
        <f t="shared" si="6"/>
        <v/>
      </c>
      <c r="J16" s="19" t="str">
        <f t="shared" si="7"/>
        <v/>
      </c>
      <c r="K16" s="19" t="str">
        <f t="shared" si="8"/>
        <v/>
      </c>
      <c r="L16" s="19" t="str">
        <f t="shared" si="9"/>
        <v/>
      </c>
      <c r="M16" s="19" t="str">
        <f t="shared" si="10"/>
        <v/>
      </c>
      <c r="O16" s="18"/>
      <c r="P16" s="18"/>
    </row>
    <row r="17" spans="1:16">
      <c r="A17" s="29"/>
      <c r="B17" s="30"/>
      <c r="C17" s="30"/>
      <c r="D17" s="19" t="str">
        <f t="shared" si="1"/>
        <v/>
      </c>
      <c r="E17" s="19" t="str">
        <f t="shared" si="2"/>
        <v/>
      </c>
      <c r="F17" s="19" t="str">
        <f t="shared" si="3"/>
        <v/>
      </c>
      <c r="G17" s="19" t="str">
        <f t="shared" si="4"/>
        <v/>
      </c>
      <c r="H17" s="19" t="str">
        <f t="shared" si="5"/>
        <v/>
      </c>
      <c r="I17" s="19" t="str">
        <f t="shared" si="6"/>
        <v/>
      </c>
      <c r="J17" s="19" t="str">
        <f t="shared" si="7"/>
        <v/>
      </c>
      <c r="K17" s="19" t="str">
        <f t="shared" si="8"/>
        <v/>
      </c>
      <c r="L17" s="19" t="str">
        <f t="shared" si="9"/>
        <v/>
      </c>
      <c r="M17" s="19" t="str">
        <f t="shared" si="10"/>
        <v/>
      </c>
      <c r="O17" s="18"/>
      <c r="P17" s="18"/>
    </row>
    <row r="18" spans="1:16">
      <c r="A18" s="29"/>
      <c r="B18" s="30"/>
      <c r="C18" s="30"/>
      <c r="D18" s="19" t="str">
        <f t="shared" si="1"/>
        <v/>
      </c>
      <c r="E18" s="19" t="str">
        <f t="shared" si="2"/>
        <v/>
      </c>
      <c r="F18" s="19" t="str">
        <f t="shared" si="3"/>
        <v/>
      </c>
      <c r="G18" s="19" t="str">
        <f t="shared" si="4"/>
        <v/>
      </c>
      <c r="H18" s="19" t="str">
        <f t="shared" si="5"/>
        <v/>
      </c>
      <c r="I18" s="19" t="str">
        <f t="shared" si="6"/>
        <v/>
      </c>
      <c r="J18" s="19" t="str">
        <f t="shared" si="7"/>
        <v/>
      </c>
      <c r="K18" s="19" t="str">
        <f t="shared" si="8"/>
        <v/>
      </c>
      <c r="L18" s="19" t="str">
        <f t="shared" si="9"/>
        <v/>
      </c>
      <c r="M18" s="19" t="str">
        <f t="shared" si="10"/>
        <v/>
      </c>
      <c r="O18" s="18"/>
      <c r="P18" s="18"/>
    </row>
    <row r="19" spans="1:16">
      <c r="A19" s="29"/>
      <c r="B19" s="30"/>
      <c r="C19" s="30"/>
      <c r="D19" s="19" t="str">
        <f t="shared" si="1"/>
        <v/>
      </c>
      <c r="E19" s="19" t="str">
        <f t="shared" si="2"/>
        <v/>
      </c>
      <c r="F19" s="19" t="str">
        <f t="shared" si="3"/>
        <v/>
      </c>
      <c r="G19" s="19" t="str">
        <f t="shared" si="4"/>
        <v/>
      </c>
      <c r="H19" s="19" t="str">
        <f t="shared" si="5"/>
        <v/>
      </c>
      <c r="I19" s="19" t="str">
        <f t="shared" si="6"/>
        <v/>
      </c>
      <c r="J19" s="19" t="str">
        <f t="shared" si="7"/>
        <v/>
      </c>
      <c r="K19" s="19" t="str">
        <f t="shared" si="8"/>
        <v/>
      </c>
      <c r="L19" s="19" t="str">
        <f t="shared" si="9"/>
        <v/>
      </c>
      <c r="M19" s="19" t="str">
        <f t="shared" si="10"/>
        <v/>
      </c>
      <c r="O19" s="18"/>
      <c r="P19" s="18"/>
    </row>
    <row r="20" spans="1:16">
      <c r="A20" s="29"/>
      <c r="B20" s="30"/>
      <c r="C20" s="30"/>
      <c r="D20" s="19" t="str">
        <f t="shared" si="1"/>
        <v/>
      </c>
      <c r="E20" s="19" t="str">
        <f t="shared" si="2"/>
        <v/>
      </c>
      <c r="F20" s="19" t="str">
        <f t="shared" si="3"/>
        <v/>
      </c>
      <c r="G20" s="19" t="str">
        <f t="shared" si="4"/>
        <v/>
      </c>
      <c r="H20" s="19" t="str">
        <f t="shared" si="5"/>
        <v/>
      </c>
      <c r="I20" s="19" t="str">
        <f t="shared" si="6"/>
        <v/>
      </c>
      <c r="J20" s="19" t="str">
        <f t="shared" si="7"/>
        <v/>
      </c>
      <c r="K20" s="19" t="str">
        <f t="shared" si="8"/>
        <v/>
      </c>
      <c r="L20" s="19" t="str">
        <f t="shared" si="9"/>
        <v/>
      </c>
      <c r="M20" s="19" t="str">
        <f t="shared" si="10"/>
        <v/>
      </c>
      <c r="O20" s="18"/>
      <c r="P20" s="18"/>
    </row>
    <row r="21" spans="1:16">
      <c r="A21" s="29"/>
      <c r="B21" s="30"/>
      <c r="C21" s="30"/>
      <c r="D21" s="19" t="str">
        <f t="shared" si="1"/>
        <v/>
      </c>
      <c r="E21" s="19" t="str">
        <f t="shared" si="2"/>
        <v/>
      </c>
      <c r="F21" s="19" t="str">
        <f t="shared" si="3"/>
        <v/>
      </c>
      <c r="G21" s="19" t="str">
        <f t="shared" si="4"/>
        <v/>
      </c>
      <c r="H21" s="19" t="str">
        <f t="shared" si="5"/>
        <v/>
      </c>
      <c r="I21" s="19" t="str">
        <f t="shared" si="6"/>
        <v/>
      </c>
      <c r="J21" s="19" t="str">
        <f t="shared" si="7"/>
        <v/>
      </c>
      <c r="K21" s="19" t="str">
        <f t="shared" si="8"/>
        <v/>
      </c>
      <c r="L21" s="19" t="str">
        <f t="shared" si="9"/>
        <v/>
      </c>
      <c r="M21" s="19" t="str">
        <f t="shared" si="10"/>
        <v/>
      </c>
      <c r="O21" s="18"/>
      <c r="P21" s="18"/>
    </row>
    <row r="22" spans="1:16">
      <c r="A22" s="29"/>
      <c r="B22" s="30"/>
      <c r="C22" s="30"/>
      <c r="D22" s="19" t="str">
        <f t="shared" si="1"/>
        <v/>
      </c>
      <c r="E22" s="19" t="str">
        <f t="shared" si="2"/>
        <v/>
      </c>
      <c r="F22" s="19" t="str">
        <f t="shared" si="3"/>
        <v/>
      </c>
      <c r="G22" s="19" t="str">
        <f t="shared" si="4"/>
        <v/>
      </c>
      <c r="H22" s="19" t="str">
        <f t="shared" si="5"/>
        <v/>
      </c>
      <c r="I22" s="19" t="str">
        <f t="shared" si="6"/>
        <v/>
      </c>
      <c r="J22" s="19" t="str">
        <f t="shared" si="7"/>
        <v/>
      </c>
      <c r="K22" s="19" t="str">
        <f t="shared" si="8"/>
        <v/>
      </c>
      <c r="L22" s="19" t="str">
        <f t="shared" si="9"/>
        <v/>
      </c>
      <c r="M22" s="19" t="str">
        <f t="shared" si="10"/>
        <v/>
      </c>
      <c r="O22" s="18"/>
      <c r="P22" s="18"/>
    </row>
    <row r="23" spans="1:16">
      <c r="A23" s="29"/>
      <c r="B23" s="30"/>
      <c r="C23" s="30"/>
      <c r="D23" s="19" t="str">
        <f t="shared" si="1"/>
        <v/>
      </c>
      <c r="E23" s="19" t="str">
        <f t="shared" si="2"/>
        <v/>
      </c>
      <c r="F23" s="19" t="str">
        <f t="shared" si="3"/>
        <v/>
      </c>
      <c r="G23" s="19" t="str">
        <f t="shared" si="4"/>
        <v/>
      </c>
      <c r="H23" s="19" t="str">
        <f t="shared" si="5"/>
        <v/>
      </c>
      <c r="I23" s="19" t="str">
        <f t="shared" si="6"/>
        <v/>
      </c>
      <c r="J23" s="19" t="str">
        <f t="shared" si="7"/>
        <v/>
      </c>
      <c r="K23" s="19" t="str">
        <f t="shared" si="8"/>
        <v/>
      </c>
      <c r="L23" s="19" t="str">
        <f t="shared" si="9"/>
        <v/>
      </c>
      <c r="M23" s="19" t="str">
        <f t="shared" si="10"/>
        <v/>
      </c>
      <c r="O23" s="18"/>
      <c r="P23" s="18"/>
    </row>
    <row r="24" spans="1:16">
      <c r="A24" s="29"/>
      <c r="B24" s="30"/>
      <c r="C24" s="30"/>
      <c r="D24" s="19" t="str">
        <f t="shared" si="1"/>
        <v/>
      </c>
      <c r="E24" s="19" t="str">
        <f t="shared" si="2"/>
        <v/>
      </c>
      <c r="F24" s="19" t="str">
        <f t="shared" si="3"/>
        <v/>
      </c>
      <c r="G24" s="19" t="str">
        <f t="shared" si="4"/>
        <v/>
      </c>
      <c r="H24" s="19" t="str">
        <f t="shared" si="5"/>
        <v/>
      </c>
      <c r="I24" s="19" t="str">
        <f t="shared" si="6"/>
        <v/>
      </c>
      <c r="J24" s="19" t="str">
        <f t="shared" si="7"/>
        <v/>
      </c>
      <c r="K24" s="19" t="str">
        <f t="shared" si="8"/>
        <v/>
      </c>
      <c r="L24" s="19" t="str">
        <f t="shared" si="9"/>
        <v/>
      </c>
      <c r="M24" s="19" t="str">
        <f t="shared" si="10"/>
        <v/>
      </c>
      <c r="O24" s="18"/>
      <c r="P24" s="18"/>
    </row>
    <row r="25" spans="1:16">
      <c r="A25" s="29"/>
      <c r="B25" s="30"/>
      <c r="C25" s="30"/>
      <c r="D25" s="19" t="str">
        <f t="shared" si="1"/>
        <v/>
      </c>
      <c r="E25" s="19" t="str">
        <f t="shared" si="2"/>
        <v/>
      </c>
      <c r="F25" s="19" t="str">
        <f t="shared" si="3"/>
        <v/>
      </c>
      <c r="G25" s="19" t="str">
        <f t="shared" si="4"/>
        <v/>
      </c>
      <c r="H25" s="19" t="str">
        <f t="shared" si="5"/>
        <v/>
      </c>
      <c r="I25" s="19" t="str">
        <f t="shared" si="6"/>
        <v/>
      </c>
      <c r="J25" s="19" t="str">
        <f t="shared" si="7"/>
        <v/>
      </c>
      <c r="K25" s="19" t="str">
        <f t="shared" si="8"/>
        <v/>
      </c>
      <c r="L25" s="19" t="str">
        <f t="shared" si="9"/>
        <v/>
      </c>
      <c r="M25" s="19" t="str">
        <f t="shared" si="10"/>
        <v/>
      </c>
      <c r="O25" s="18"/>
      <c r="P25" s="18"/>
    </row>
    <row r="26" spans="1:16">
      <c r="A26" s="29"/>
      <c r="B26" s="30"/>
      <c r="C26" s="30"/>
      <c r="D26" s="19" t="str">
        <f t="shared" si="1"/>
        <v/>
      </c>
      <c r="E26" s="19" t="str">
        <f t="shared" si="2"/>
        <v/>
      </c>
      <c r="F26" s="19" t="str">
        <f t="shared" si="3"/>
        <v/>
      </c>
      <c r="G26" s="19" t="str">
        <f t="shared" si="4"/>
        <v/>
      </c>
      <c r="H26" s="19" t="str">
        <f t="shared" si="5"/>
        <v/>
      </c>
      <c r="I26" s="19" t="str">
        <f t="shared" si="6"/>
        <v/>
      </c>
      <c r="J26" s="19" t="str">
        <f t="shared" si="7"/>
        <v/>
      </c>
      <c r="K26" s="19" t="str">
        <f t="shared" si="8"/>
        <v/>
      </c>
      <c r="L26" s="19" t="str">
        <f t="shared" si="9"/>
        <v/>
      </c>
      <c r="M26" s="19" t="str">
        <f t="shared" si="10"/>
        <v/>
      </c>
      <c r="O26" s="18"/>
      <c r="P26" s="18"/>
    </row>
    <row r="27" spans="1:16">
      <c r="A27" s="29"/>
      <c r="B27" s="30"/>
      <c r="C27" s="30"/>
      <c r="D27" s="19" t="str">
        <f t="shared" si="1"/>
        <v/>
      </c>
      <c r="E27" s="19" t="str">
        <f t="shared" si="2"/>
        <v/>
      </c>
      <c r="F27" s="19" t="str">
        <f t="shared" si="3"/>
        <v/>
      </c>
      <c r="G27" s="19" t="str">
        <f t="shared" si="4"/>
        <v/>
      </c>
      <c r="H27" s="19" t="str">
        <f t="shared" si="5"/>
        <v/>
      </c>
      <c r="I27" s="19" t="str">
        <f t="shared" si="6"/>
        <v/>
      </c>
      <c r="J27" s="19" t="str">
        <f t="shared" si="7"/>
        <v/>
      </c>
      <c r="K27" s="19" t="str">
        <f t="shared" si="8"/>
        <v/>
      </c>
      <c r="L27" s="19" t="str">
        <f t="shared" si="9"/>
        <v/>
      </c>
      <c r="M27" s="19" t="str">
        <f t="shared" si="10"/>
        <v/>
      </c>
      <c r="O27" s="18"/>
      <c r="P27" s="18"/>
    </row>
    <row r="28" spans="1:16">
      <c r="A28" s="29"/>
      <c r="B28" s="30"/>
      <c r="C28" s="30"/>
      <c r="D28" s="19" t="str">
        <f t="shared" si="1"/>
        <v/>
      </c>
      <c r="E28" s="19" t="str">
        <f t="shared" si="2"/>
        <v/>
      </c>
      <c r="F28" s="19" t="str">
        <f t="shared" si="3"/>
        <v/>
      </c>
      <c r="G28" s="19" t="str">
        <f t="shared" si="4"/>
        <v/>
      </c>
      <c r="H28" s="19" t="str">
        <f t="shared" si="5"/>
        <v/>
      </c>
      <c r="I28" s="19" t="str">
        <f t="shared" si="6"/>
        <v/>
      </c>
      <c r="J28" s="19" t="str">
        <f t="shared" si="7"/>
        <v/>
      </c>
      <c r="K28" s="19" t="str">
        <f t="shared" si="8"/>
        <v/>
      </c>
      <c r="L28" s="19" t="str">
        <f t="shared" si="9"/>
        <v/>
      </c>
      <c r="M28" s="19" t="str">
        <f t="shared" si="10"/>
        <v/>
      </c>
      <c r="O28" s="18"/>
      <c r="P28" s="18"/>
    </row>
    <row r="29" spans="1:16">
      <c r="A29" s="29"/>
      <c r="B29" s="30"/>
      <c r="C29" s="30"/>
      <c r="D29" s="19" t="str">
        <f t="shared" si="1"/>
        <v/>
      </c>
      <c r="E29" s="19" t="str">
        <f t="shared" si="2"/>
        <v/>
      </c>
      <c r="F29" s="19" t="str">
        <f t="shared" si="3"/>
        <v/>
      </c>
      <c r="G29" s="19" t="str">
        <f t="shared" si="4"/>
        <v/>
      </c>
      <c r="H29" s="19" t="str">
        <f t="shared" si="5"/>
        <v/>
      </c>
      <c r="I29" s="19" t="str">
        <f t="shared" si="6"/>
        <v/>
      </c>
      <c r="J29" s="19" t="str">
        <f t="shared" si="7"/>
        <v/>
      </c>
      <c r="K29" s="19" t="str">
        <f t="shared" si="8"/>
        <v/>
      </c>
      <c r="L29" s="19" t="str">
        <f t="shared" si="9"/>
        <v/>
      </c>
      <c r="M29" s="19" t="str">
        <f t="shared" si="10"/>
        <v/>
      </c>
      <c r="O29" s="18"/>
      <c r="P29" s="18"/>
    </row>
    <row r="30" spans="1:16">
      <c r="A30" s="29"/>
      <c r="B30" s="30"/>
      <c r="C30" s="30"/>
      <c r="D30" s="19" t="str">
        <f t="shared" si="1"/>
        <v/>
      </c>
      <c r="E30" s="19" t="str">
        <f t="shared" si="2"/>
        <v/>
      </c>
      <c r="F30" s="19" t="str">
        <f t="shared" si="3"/>
        <v/>
      </c>
      <c r="G30" s="19" t="str">
        <f t="shared" si="4"/>
        <v/>
      </c>
      <c r="H30" s="19" t="str">
        <f t="shared" si="5"/>
        <v/>
      </c>
      <c r="I30" s="19" t="str">
        <f t="shared" si="6"/>
        <v/>
      </c>
      <c r="J30" s="19" t="str">
        <f t="shared" si="7"/>
        <v/>
      </c>
      <c r="K30" s="19" t="str">
        <f t="shared" si="8"/>
        <v/>
      </c>
      <c r="L30" s="19" t="str">
        <f t="shared" si="9"/>
        <v/>
      </c>
      <c r="M30" s="19" t="str">
        <f t="shared" si="10"/>
        <v/>
      </c>
      <c r="O30" s="18"/>
      <c r="P30" s="18"/>
    </row>
    <row r="31" spans="1:16">
      <c r="A31" s="29"/>
      <c r="B31" s="30"/>
      <c r="C31" s="30"/>
      <c r="D31" s="19" t="str">
        <f t="shared" si="1"/>
        <v/>
      </c>
      <c r="E31" s="19" t="str">
        <f t="shared" si="2"/>
        <v/>
      </c>
      <c r="F31" s="19" t="str">
        <f t="shared" si="3"/>
        <v/>
      </c>
      <c r="G31" s="19" t="str">
        <f t="shared" si="4"/>
        <v/>
      </c>
      <c r="H31" s="19" t="str">
        <f t="shared" si="5"/>
        <v/>
      </c>
      <c r="I31" s="19" t="str">
        <f t="shared" si="6"/>
        <v/>
      </c>
      <c r="J31" s="19" t="str">
        <f t="shared" si="7"/>
        <v/>
      </c>
      <c r="K31" s="19" t="str">
        <f t="shared" si="8"/>
        <v/>
      </c>
      <c r="L31" s="19" t="str">
        <f t="shared" si="9"/>
        <v/>
      </c>
      <c r="M31" s="19" t="str">
        <f t="shared" si="10"/>
        <v/>
      </c>
      <c r="O31" s="18"/>
      <c r="P31" s="18"/>
    </row>
    <row r="32" spans="1:16">
      <c r="A32" s="29"/>
      <c r="B32" s="30"/>
      <c r="C32" s="30"/>
      <c r="D32" s="19" t="str">
        <f t="shared" si="1"/>
        <v/>
      </c>
      <c r="E32" s="19" t="str">
        <f t="shared" si="2"/>
        <v/>
      </c>
      <c r="F32" s="19" t="str">
        <f t="shared" si="3"/>
        <v/>
      </c>
      <c r="G32" s="19" t="str">
        <f t="shared" si="4"/>
        <v/>
      </c>
      <c r="H32" s="19" t="str">
        <f t="shared" si="5"/>
        <v/>
      </c>
      <c r="I32" s="19" t="str">
        <f t="shared" si="6"/>
        <v/>
      </c>
      <c r="J32" s="19" t="str">
        <f t="shared" si="7"/>
        <v/>
      </c>
      <c r="K32" s="19" t="str">
        <f t="shared" si="8"/>
        <v/>
      </c>
      <c r="L32" s="19" t="str">
        <f t="shared" si="9"/>
        <v/>
      </c>
      <c r="M32" s="19" t="str">
        <f t="shared" si="10"/>
        <v/>
      </c>
      <c r="O32" s="18"/>
      <c r="P32" s="18"/>
    </row>
    <row r="33" spans="1:16">
      <c r="A33" s="29"/>
      <c r="B33" s="30"/>
      <c r="C33" s="30"/>
      <c r="D33" s="19" t="str">
        <f t="shared" si="1"/>
        <v/>
      </c>
      <c r="E33" s="19" t="str">
        <f t="shared" si="2"/>
        <v/>
      </c>
      <c r="F33" s="19" t="str">
        <f t="shared" si="3"/>
        <v/>
      </c>
      <c r="G33" s="19" t="str">
        <f t="shared" si="4"/>
        <v/>
      </c>
      <c r="H33" s="19" t="str">
        <f t="shared" si="5"/>
        <v/>
      </c>
      <c r="I33" s="19" t="str">
        <f t="shared" si="6"/>
        <v/>
      </c>
      <c r="J33" s="19" t="str">
        <f t="shared" si="7"/>
        <v/>
      </c>
      <c r="K33" s="19" t="str">
        <f t="shared" si="8"/>
        <v/>
      </c>
      <c r="L33" s="19" t="str">
        <f t="shared" si="9"/>
        <v/>
      </c>
      <c r="M33" s="19" t="str">
        <f t="shared" si="10"/>
        <v/>
      </c>
      <c r="O33" s="18"/>
      <c r="P33" s="18"/>
    </row>
    <row r="34" spans="1:16">
      <c r="A34" s="29"/>
      <c r="B34" s="30"/>
      <c r="C34" s="30"/>
      <c r="D34" s="19" t="str">
        <f t="shared" si="1"/>
        <v/>
      </c>
      <c r="E34" s="19" t="str">
        <f t="shared" si="2"/>
        <v/>
      </c>
      <c r="F34" s="19" t="str">
        <f t="shared" si="3"/>
        <v/>
      </c>
      <c r="G34" s="19" t="str">
        <f t="shared" si="4"/>
        <v/>
      </c>
      <c r="H34" s="19" t="str">
        <f t="shared" si="5"/>
        <v/>
      </c>
      <c r="I34" s="19" t="str">
        <f t="shared" si="6"/>
        <v/>
      </c>
      <c r="J34" s="19" t="str">
        <f t="shared" si="7"/>
        <v/>
      </c>
      <c r="K34" s="19" t="str">
        <f t="shared" si="8"/>
        <v/>
      </c>
      <c r="L34" s="19" t="str">
        <f t="shared" si="9"/>
        <v/>
      </c>
      <c r="M34" s="19" t="str">
        <f t="shared" si="10"/>
        <v/>
      </c>
      <c r="O34" s="18"/>
      <c r="P34" s="18"/>
    </row>
    <row r="35" spans="1:16">
      <c r="A35" s="29"/>
      <c r="B35" s="30"/>
      <c r="C35" s="30"/>
      <c r="D35" s="19" t="str">
        <f t="shared" si="1"/>
        <v/>
      </c>
      <c r="E35" s="19" t="str">
        <f t="shared" si="2"/>
        <v/>
      </c>
      <c r="F35" s="19" t="str">
        <f t="shared" si="3"/>
        <v/>
      </c>
      <c r="G35" s="19" t="str">
        <f t="shared" si="4"/>
        <v/>
      </c>
      <c r="H35" s="19" t="str">
        <f t="shared" si="5"/>
        <v/>
      </c>
      <c r="I35" s="19" t="str">
        <f t="shared" si="6"/>
        <v/>
      </c>
      <c r="J35" s="19" t="str">
        <f t="shared" si="7"/>
        <v/>
      </c>
      <c r="K35" s="19" t="str">
        <f t="shared" si="8"/>
        <v/>
      </c>
      <c r="L35" s="19" t="str">
        <f t="shared" si="9"/>
        <v/>
      </c>
      <c r="M35" s="19" t="str">
        <f t="shared" si="10"/>
        <v/>
      </c>
      <c r="O35" s="18"/>
      <c r="P35" s="18"/>
    </row>
    <row r="36" spans="1:16">
      <c r="A36" s="29"/>
      <c r="B36" s="30"/>
      <c r="C36" s="30"/>
      <c r="D36" s="19" t="str">
        <f t="shared" si="1"/>
        <v/>
      </c>
      <c r="E36" s="19" t="str">
        <f t="shared" si="2"/>
        <v/>
      </c>
      <c r="F36" s="19" t="str">
        <f t="shared" si="3"/>
        <v/>
      </c>
      <c r="G36" s="19" t="str">
        <f t="shared" si="4"/>
        <v/>
      </c>
      <c r="H36" s="19" t="str">
        <f t="shared" si="5"/>
        <v/>
      </c>
      <c r="I36" s="19" t="str">
        <f t="shared" si="6"/>
        <v/>
      </c>
      <c r="J36" s="19" t="str">
        <f t="shared" si="7"/>
        <v/>
      </c>
      <c r="K36" s="19" t="str">
        <f t="shared" si="8"/>
        <v/>
      </c>
      <c r="L36" s="19" t="str">
        <f t="shared" si="9"/>
        <v/>
      </c>
      <c r="M36" s="19" t="str">
        <f t="shared" si="10"/>
        <v/>
      </c>
      <c r="O36" s="18"/>
      <c r="P36" s="18"/>
    </row>
    <row r="37" spans="1:16">
      <c r="A37" s="29"/>
      <c r="B37" s="30"/>
      <c r="C37" s="30"/>
      <c r="D37" s="19" t="str">
        <f t="shared" si="1"/>
        <v/>
      </c>
      <c r="E37" s="19" t="str">
        <f t="shared" si="2"/>
        <v/>
      </c>
      <c r="F37" s="19" t="str">
        <f t="shared" si="3"/>
        <v/>
      </c>
      <c r="G37" s="19" t="str">
        <f t="shared" si="4"/>
        <v/>
      </c>
      <c r="H37" s="19" t="str">
        <f t="shared" si="5"/>
        <v/>
      </c>
      <c r="I37" s="19" t="str">
        <f t="shared" si="6"/>
        <v/>
      </c>
      <c r="J37" s="19" t="str">
        <f t="shared" si="7"/>
        <v/>
      </c>
      <c r="K37" s="19" t="str">
        <f t="shared" si="8"/>
        <v/>
      </c>
      <c r="L37" s="19" t="str">
        <f t="shared" si="9"/>
        <v/>
      </c>
      <c r="M37" s="19" t="str">
        <f t="shared" si="10"/>
        <v/>
      </c>
      <c r="O37" s="18"/>
      <c r="P37" s="18"/>
    </row>
    <row r="38" spans="1:16">
      <c r="A38" s="29"/>
      <c r="B38" s="30"/>
      <c r="C38" s="30"/>
      <c r="D38" s="19" t="str">
        <f t="shared" si="1"/>
        <v/>
      </c>
      <c r="E38" s="19" t="str">
        <f t="shared" si="2"/>
        <v/>
      </c>
      <c r="F38" s="19" t="str">
        <f t="shared" si="3"/>
        <v/>
      </c>
      <c r="G38" s="19" t="str">
        <f t="shared" si="4"/>
        <v/>
      </c>
      <c r="H38" s="19" t="str">
        <f t="shared" si="5"/>
        <v/>
      </c>
      <c r="I38" s="19" t="str">
        <f t="shared" si="6"/>
        <v/>
      </c>
      <c r="J38" s="19" t="str">
        <f t="shared" si="7"/>
        <v/>
      </c>
      <c r="K38" s="19" t="str">
        <f t="shared" si="8"/>
        <v/>
      </c>
      <c r="L38" s="19" t="str">
        <f t="shared" si="9"/>
        <v/>
      </c>
      <c r="M38" s="19" t="str">
        <f t="shared" si="10"/>
        <v/>
      </c>
      <c r="O38" s="18"/>
      <c r="P38" s="18"/>
    </row>
    <row r="39" spans="1:16">
      <c r="A39" s="29"/>
      <c r="B39" s="30"/>
      <c r="C39" s="30"/>
      <c r="D39" s="19" t="str">
        <f t="shared" si="1"/>
        <v/>
      </c>
      <c r="E39" s="19" t="str">
        <f t="shared" si="2"/>
        <v/>
      </c>
      <c r="F39" s="19" t="str">
        <f t="shared" si="3"/>
        <v/>
      </c>
      <c r="G39" s="19" t="str">
        <f t="shared" si="4"/>
        <v/>
      </c>
      <c r="H39" s="19" t="str">
        <f t="shared" si="5"/>
        <v/>
      </c>
      <c r="I39" s="19" t="str">
        <f t="shared" si="6"/>
        <v/>
      </c>
      <c r="J39" s="19" t="str">
        <f t="shared" si="7"/>
        <v/>
      </c>
      <c r="K39" s="19" t="str">
        <f t="shared" si="8"/>
        <v/>
      </c>
      <c r="L39" s="19" t="str">
        <f t="shared" si="9"/>
        <v/>
      </c>
      <c r="M39" s="19" t="str">
        <f t="shared" si="10"/>
        <v/>
      </c>
      <c r="O39" s="18"/>
      <c r="P39" s="18"/>
    </row>
    <row r="40" spans="1:16">
      <c r="A40" s="29"/>
      <c r="B40" s="30"/>
      <c r="C40" s="30"/>
      <c r="D40" s="19" t="str">
        <f t="shared" si="1"/>
        <v/>
      </c>
      <c r="E40" s="19" t="str">
        <f t="shared" si="2"/>
        <v/>
      </c>
      <c r="F40" s="19" t="str">
        <f t="shared" si="3"/>
        <v/>
      </c>
      <c r="G40" s="19" t="str">
        <f t="shared" si="4"/>
        <v/>
      </c>
      <c r="H40" s="19" t="str">
        <f t="shared" si="5"/>
        <v/>
      </c>
      <c r="I40" s="19" t="str">
        <f t="shared" si="6"/>
        <v/>
      </c>
      <c r="J40" s="19" t="str">
        <f t="shared" si="7"/>
        <v/>
      </c>
      <c r="K40" s="19" t="str">
        <f t="shared" si="8"/>
        <v/>
      </c>
      <c r="L40" s="19" t="str">
        <f t="shared" si="9"/>
        <v/>
      </c>
      <c r="M40" s="19" t="str">
        <f t="shared" si="10"/>
        <v/>
      </c>
      <c r="O40" s="18"/>
      <c r="P40" s="18"/>
    </row>
    <row r="41" spans="1:16">
      <c r="A41" s="29"/>
      <c r="B41" s="30"/>
      <c r="C41" s="30"/>
      <c r="D41" s="19" t="str">
        <f t="shared" si="1"/>
        <v/>
      </c>
      <c r="E41" s="19" t="str">
        <f t="shared" si="2"/>
        <v/>
      </c>
      <c r="F41" s="19" t="str">
        <f t="shared" si="3"/>
        <v/>
      </c>
      <c r="G41" s="19" t="str">
        <f t="shared" si="4"/>
        <v/>
      </c>
      <c r="H41" s="19" t="str">
        <f t="shared" si="5"/>
        <v/>
      </c>
      <c r="I41" s="19" t="str">
        <f t="shared" si="6"/>
        <v/>
      </c>
      <c r="J41" s="19" t="str">
        <f t="shared" si="7"/>
        <v/>
      </c>
      <c r="K41" s="19" t="str">
        <f t="shared" si="8"/>
        <v/>
      </c>
      <c r="L41" s="19" t="str">
        <f t="shared" si="9"/>
        <v/>
      </c>
      <c r="M41" s="19" t="str">
        <f t="shared" si="10"/>
        <v/>
      </c>
      <c r="O41" s="18"/>
      <c r="P41" s="18"/>
    </row>
    <row r="42" spans="1:16">
      <c r="A42" s="29"/>
      <c r="B42" s="30"/>
      <c r="C42" s="30"/>
      <c r="D42" s="19" t="str">
        <f t="shared" si="1"/>
        <v/>
      </c>
      <c r="E42" s="19" t="str">
        <f t="shared" si="2"/>
        <v/>
      </c>
      <c r="F42" s="19" t="str">
        <f t="shared" si="3"/>
        <v/>
      </c>
      <c r="G42" s="19" t="str">
        <f t="shared" si="4"/>
        <v/>
      </c>
      <c r="H42" s="19" t="str">
        <f t="shared" si="5"/>
        <v/>
      </c>
      <c r="I42" s="19" t="str">
        <f t="shared" si="6"/>
        <v/>
      </c>
      <c r="J42" s="19" t="str">
        <f t="shared" si="7"/>
        <v/>
      </c>
      <c r="K42" s="19" t="str">
        <f t="shared" si="8"/>
        <v/>
      </c>
      <c r="L42" s="19" t="str">
        <f t="shared" si="9"/>
        <v/>
      </c>
      <c r="M42" s="19" t="str">
        <f t="shared" si="10"/>
        <v/>
      </c>
      <c r="O42" s="18"/>
      <c r="P42" s="18"/>
    </row>
    <row r="43" spans="1:16" ht="15.6" customHeight="1">
      <c r="A43" s="29"/>
      <c r="B43" s="30"/>
      <c r="C43" s="30"/>
      <c r="D43" s="19" t="str">
        <f t="shared" si="1"/>
        <v/>
      </c>
      <c r="E43" s="19" t="str">
        <f t="shared" si="2"/>
        <v/>
      </c>
      <c r="F43" s="19" t="str">
        <f t="shared" si="3"/>
        <v/>
      </c>
      <c r="G43" s="19" t="str">
        <f t="shared" si="4"/>
        <v/>
      </c>
      <c r="H43" s="19" t="str">
        <f t="shared" si="5"/>
        <v/>
      </c>
      <c r="I43" s="19" t="str">
        <f t="shared" si="6"/>
        <v/>
      </c>
      <c r="J43" s="19" t="str">
        <f t="shared" si="7"/>
        <v/>
      </c>
      <c r="K43" s="19" t="str">
        <f t="shared" si="8"/>
        <v/>
      </c>
      <c r="L43" s="19" t="str">
        <f t="shared" si="9"/>
        <v/>
      </c>
      <c r="M43" s="19" t="str">
        <f t="shared" si="10"/>
        <v/>
      </c>
      <c r="O43" s="18"/>
      <c r="P43" s="18"/>
    </row>
    <row r="44" spans="1:16" ht="15.6" customHeight="1">
      <c r="A44" s="29"/>
      <c r="B44" s="30"/>
      <c r="C44" s="30"/>
      <c r="D44" s="19" t="str">
        <f t="shared" si="1"/>
        <v/>
      </c>
      <c r="E44" s="19" t="str">
        <f t="shared" si="2"/>
        <v/>
      </c>
      <c r="F44" s="19" t="str">
        <f t="shared" si="3"/>
        <v/>
      </c>
      <c r="G44" s="19" t="str">
        <f t="shared" si="4"/>
        <v/>
      </c>
      <c r="H44" s="19" t="str">
        <f t="shared" si="5"/>
        <v/>
      </c>
      <c r="I44" s="19" t="str">
        <f t="shared" si="6"/>
        <v/>
      </c>
      <c r="J44" s="19" t="str">
        <f t="shared" si="7"/>
        <v/>
      </c>
      <c r="K44" s="19" t="str">
        <f t="shared" si="8"/>
        <v/>
      </c>
      <c r="L44" s="19" t="str">
        <f t="shared" si="9"/>
        <v/>
      </c>
      <c r="M44" s="19" t="str">
        <f t="shared" si="10"/>
        <v/>
      </c>
      <c r="O44" s="18"/>
      <c r="P44" s="18"/>
    </row>
    <row r="45" spans="1:16">
      <c r="A45" s="29"/>
      <c r="B45" s="30"/>
      <c r="C45" s="30"/>
      <c r="D45" s="19" t="str">
        <f t="shared" si="1"/>
        <v/>
      </c>
      <c r="E45" s="19" t="str">
        <f t="shared" si="2"/>
        <v/>
      </c>
      <c r="F45" s="19" t="str">
        <f t="shared" si="3"/>
        <v/>
      </c>
      <c r="G45" s="19" t="str">
        <f t="shared" si="4"/>
        <v/>
      </c>
      <c r="H45" s="19" t="str">
        <f t="shared" si="5"/>
        <v/>
      </c>
      <c r="I45" s="19" t="str">
        <f t="shared" si="6"/>
        <v/>
      </c>
      <c r="J45" s="19" t="str">
        <f t="shared" si="7"/>
        <v/>
      </c>
      <c r="K45" s="19" t="str">
        <f t="shared" si="8"/>
        <v/>
      </c>
      <c r="L45" s="19" t="str">
        <f t="shared" si="9"/>
        <v/>
      </c>
      <c r="M45" s="19" t="str">
        <f t="shared" si="10"/>
        <v/>
      </c>
      <c r="O45" s="18"/>
      <c r="P45" s="18"/>
    </row>
    <row r="46" spans="1:16">
      <c r="A46" s="29"/>
      <c r="B46" s="30"/>
      <c r="C46" s="30"/>
      <c r="D46" s="19" t="str">
        <f t="shared" si="1"/>
        <v/>
      </c>
      <c r="E46" s="19" t="str">
        <f t="shared" si="2"/>
        <v/>
      </c>
      <c r="F46" s="19" t="str">
        <f t="shared" si="3"/>
        <v/>
      </c>
      <c r="G46" s="19" t="str">
        <f t="shared" si="4"/>
        <v/>
      </c>
      <c r="H46" s="19" t="str">
        <f t="shared" si="5"/>
        <v/>
      </c>
      <c r="I46" s="19" t="str">
        <f t="shared" si="6"/>
        <v/>
      </c>
      <c r="J46" s="19" t="str">
        <f t="shared" si="7"/>
        <v/>
      </c>
      <c r="K46" s="19" t="str">
        <f t="shared" si="8"/>
        <v/>
      </c>
      <c r="L46" s="19" t="str">
        <f t="shared" si="9"/>
        <v/>
      </c>
      <c r="M46" s="19" t="str">
        <f t="shared" si="10"/>
        <v/>
      </c>
      <c r="O46" s="18"/>
      <c r="P46" s="18"/>
    </row>
    <row r="47" spans="1:16">
      <c r="A47" s="29"/>
      <c r="B47" s="30"/>
      <c r="C47" s="30"/>
      <c r="D47" s="19" t="str">
        <f t="shared" si="1"/>
        <v/>
      </c>
      <c r="E47" s="19" t="str">
        <f t="shared" si="2"/>
        <v/>
      </c>
      <c r="F47" s="19" t="str">
        <f t="shared" si="3"/>
        <v/>
      </c>
      <c r="G47" s="19" t="str">
        <f t="shared" si="4"/>
        <v/>
      </c>
      <c r="H47" s="19" t="str">
        <f t="shared" si="5"/>
        <v/>
      </c>
      <c r="I47" s="19" t="str">
        <f t="shared" si="6"/>
        <v/>
      </c>
      <c r="J47" s="19" t="str">
        <f t="shared" si="7"/>
        <v/>
      </c>
      <c r="K47" s="19" t="str">
        <f t="shared" si="8"/>
        <v/>
      </c>
      <c r="L47" s="19" t="str">
        <f t="shared" si="9"/>
        <v/>
      </c>
      <c r="M47" s="19" t="str">
        <f t="shared" si="10"/>
        <v/>
      </c>
      <c r="O47" s="18"/>
      <c r="P47" s="18"/>
    </row>
    <row r="48" spans="1:16">
      <c r="A48" s="29"/>
      <c r="B48" s="30"/>
      <c r="C48" s="30"/>
      <c r="D48" s="19" t="str">
        <f t="shared" si="1"/>
        <v/>
      </c>
      <c r="E48" s="19" t="str">
        <f t="shared" si="2"/>
        <v/>
      </c>
      <c r="F48" s="19" t="str">
        <f t="shared" si="3"/>
        <v/>
      </c>
      <c r="G48" s="19" t="str">
        <f t="shared" si="4"/>
        <v/>
      </c>
      <c r="H48" s="19" t="str">
        <f t="shared" si="5"/>
        <v/>
      </c>
      <c r="I48" s="19" t="str">
        <f t="shared" si="6"/>
        <v/>
      </c>
      <c r="J48" s="19" t="str">
        <f t="shared" si="7"/>
        <v/>
      </c>
      <c r="K48" s="19" t="str">
        <f t="shared" si="8"/>
        <v/>
      </c>
      <c r="L48" s="19" t="str">
        <f t="shared" si="9"/>
        <v/>
      </c>
      <c r="M48" s="19" t="str">
        <f t="shared" si="10"/>
        <v/>
      </c>
      <c r="O48" s="18"/>
      <c r="P48" s="18"/>
    </row>
    <row r="49" spans="1:16">
      <c r="A49" s="29"/>
      <c r="B49" s="30"/>
      <c r="C49" s="30"/>
      <c r="D49" s="19" t="str">
        <f t="shared" si="1"/>
        <v/>
      </c>
      <c r="E49" s="19" t="str">
        <f t="shared" si="2"/>
        <v/>
      </c>
      <c r="F49" s="19" t="str">
        <f t="shared" si="3"/>
        <v/>
      </c>
      <c r="G49" s="19" t="str">
        <f t="shared" si="4"/>
        <v/>
      </c>
      <c r="H49" s="19" t="str">
        <f t="shared" si="5"/>
        <v/>
      </c>
      <c r="I49" s="19" t="str">
        <f t="shared" si="6"/>
        <v/>
      </c>
      <c r="J49" s="19" t="str">
        <f t="shared" si="7"/>
        <v/>
      </c>
      <c r="K49" s="19" t="str">
        <f t="shared" si="8"/>
        <v/>
      </c>
      <c r="L49" s="19" t="str">
        <f t="shared" si="9"/>
        <v/>
      </c>
      <c r="M49" s="19" t="str">
        <f t="shared" si="10"/>
        <v/>
      </c>
      <c r="O49" s="18"/>
      <c r="P49" s="18"/>
    </row>
    <row r="50" spans="1:16">
      <c r="A50" s="29"/>
      <c r="B50" s="30"/>
      <c r="C50" s="30"/>
      <c r="D50" s="19" t="str">
        <f t="shared" si="1"/>
        <v/>
      </c>
      <c r="E50" s="19" t="str">
        <f t="shared" si="2"/>
        <v/>
      </c>
      <c r="F50" s="19" t="str">
        <f t="shared" si="3"/>
        <v/>
      </c>
      <c r="G50" s="19" t="str">
        <f t="shared" si="4"/>
        <v/>
      </c>
      <c r="H50" s="19" t="str">
        <f t="shared" si="5"/>
        <v/>
      </c>
      <c r="I50" s="19" t="str">
        <f t="shared" si="6"/>
        <v/>
      </c>
      <c r="J50" s="19" t="str">
        <f t="shared" si="7"/>
        <v/>
      </c>
      <c r="K50" s="19" t="str">
        <f t="shared" si="8"/>
        <v/>
      </c>
      <c r="L50" s="19" t="str">
        <f t="shared" si="9"/>
        <v/>
      </c>
      <c r="M50" s="19" t="str">
        <f t="shared" si="10"/>
        <v/>
      </c>
      <c r="O50" s="18"/>
      <c r="P50" s="18"/>
    </row>
    <row r="51" spans="1:16">
      <c r="A51" s="29"/>
      <c r="B51" s="30"/>
      <c r="C51" s="30"/>
      <c r="D51" s="19" t="str">
        <f t="shared" si="1"/>
        <v/>
      </c>
      <c r="E51" s="19" t="str">
        <f t="shared" si="2"/>
        <v/>
      </c>
      <c r="F51" s="19" t="str">
        <f t="shared" si="3"/>
        <v/>
      </c>
      <c r="G51" s="19" t="str">
        <f t="shared" si="4"/>
        <v/>
      </c>
      <c r="H51" s="19" t="str">
        <f t="shared" si="5"/>
        <v/>
      </c>
      <c r="I51" s="19" t="str">
        <f t="shared" si="6"/>
        <v/>
      </c>
      <c r="J51" s="19" t="str">
        <f t="shared" si="7"/>
        <v/>
      </c>
      <c r="K51" s="19" t="str">
        <f t="shared" si="8"/>
        <v/>
      </c>
      <c r="L51" s="19" t="str">
        <f t="shared" si="9"/>
        <v/>
      </c>
      <c r="M51" s="19" t="str">
        <f t="shared" si="10"/>
        <v/>
      </c>
      <c r="O51" s="18"/>
      <c r="P51" s="18"/>
    </row>
    <row r="52" spans="1:16">
      <c r="A52" s="29"/>
      <c r="B52" s="30"/>
      <c r="C52" s="30"/>
      <c r="D52" s="19" t="str">
        <f t="shared" si="1"/>
        <v/>
      </c>
      <c r="E52" s="19" t="str">
        <f t="shared" si="2"/>
        <v/>
      </c>
      <c r="F52" s="19" t="str">
        <f t="shared" si="3"/>
        <v/>
      </c>
      <c r="G52" s="19" t="str">
        <f t="shared" si="4"/>
        <v/>
      </c>
      <c r="H52" s="19" t="str">
        <f t="shared" si="5"/>
        <v/>
      </c>
      <c r="I52" s="19" t="str">
        <f t="shared" si="6"/>
        <v/>
      </c>
      <c r="J52" s="19" t="str">
        <f t="shared" si="7"/>
        <v/>
      </c>
      <c r="K52" s="19" t="str">
        <f t="shared" si="8"/>
        <v/>
      </c>
      <c r="L52" s="19" t="str">
        <f t="shared" si="9"/>
        <v/>
      </c>
      <c r="M52" s="19" t="str">
        <f t="shared" si="10"/>
        <v/>
      </c>
      <c r="O52" s="18"/>
      <c r="P52" s="18"/>
    </row>
    <row r="53" spans="1:16">
      <c r="A53" s="29"/>
      <c r="B53" s="30"/>
      <c r="C53" s="30"/>
      <c r="D53" s="19" t="str">
        <f t="shared" si="1"/>
        <v/>
      </c>
      <c r="E53" s="19" t="str">
        <f t="shared" si="2"/>
        <v/>
      </c>
      <c r="F53" s="19" t="str">
        <f t="shared" si="3"/>
        <v/>
      </c>
      <c r="G53" s="19" t="str">
        <f t="shared" si="4"/>
        <v/>
      </c>
      <c r="H53" s="19" t="str">
        <f t="shared" si="5"/>
        <v/>
      </c>
      <c r="I53" s="19" t="str">
        <f t="shared" si="6"/>
        <v/>
      </c>
      <c r="J53" s="19" t="str">
        <f t="shared" si="7"/>
        <v/>
      </c>
      <c r="K53" s="19" t="str">
        <f t="shared" si="8"/>
        <v/>
      </c>
      <c r="L53" s="19" t="str">
        <f t="shared" si="9"/>
        <v/>
      </c>
      <c r="M53" s="19" t="str">
        <f t="shared" si="10"/>
        <v/>
      </c>
      <c r="O53" s="18"/>
      <c r="P53" s="18"/>
    </row>
    <row r="54" spans="1:16">
      <c r="A54" s="29"/>
      <c r="B54" s="30"/>
      <c r="C54" s="30"/>
      <c r="D54" s="19" t="str">
        <f t="shared" si="1"/>
        <v/>
      </c>
      <c r="E54" s="19" t="str">
        <f t="shared" si="2"/>
        <v/>
      </c>
      <c r="F54" s="19" t="str">
        <f t="shared" si="3"/>
        <v/>
      </c>
      <c r="G54" s="19" t="str">
        <f t="shared" si="4"/>
        <v/>
      </c>
      <c r="H54" s="19" t="str">
        <f t="shared" si="5"/>
        <v/>
      </c>
      <c r="I54" s="19" t="str">
        <f t="shared" si="6"/>
        <v/>
      </c>
      <c r="J54" s="19" t="str">
        <f t="shared" si="7"/>
        <v/>
      </c>
      <c r="K54" s="19" t="str">
        <f t="shared" si="8"/>
        <v/>
      </c>
      <c r="L54" s="19" t="str">
        <f t="shared" si="9"/>
        <v/>
      </c>
      <c r="M54" s="19" t="str">
        <f t="shared" si="10"/>
        <v/>
      </c>
      <c r="O54" s="18"/>
      <c r="P54" s="18"/>
    </row>
    <row r="55" spans="1:16">
      <c r="A55" s="29"/>
      <c r="B55" s="30"/>
      <c r="C55" s="30"/>
      <c r="D55" s="19" t="str">
        <f t="shared" si="1"/>
        <v/>
      </c>
      <c r="E55" s="19" t="str">
        <f t="shared" si="2"/>
        <v/>
      </c>
      <c r="F55" s="19" t="str">
        <f t="shared" si="3"/>
        <v/>
      </c>
      <c r="G55" s="19" t="str">
        <f t="shared" si="4"/>
        <v/>
      </c>
      <c r="H55" s="19" t="str">
        <f t="shared" si="5"/>
        <v/>
      </c>
      <c r="I55" s="19" t="str">
        <f t="shared" si="6"/>
        <v/>
      </c>
      <c r="J55" s="19" t="str">
        <f t="shared" si="7"/>
        <v/>
      </c>
      <c r="K55" s="19" t="str">
        <f t="shared" si="8"/>
        <v/>
      </c>
      <c r="L55" s="19" t="str">
        <f t="shared" si="9"/>
        <v/>
      </c>
      <c r="M55" s="19" t="str">
        <f t="shared" si="10"/>
        <v/>
      </c>
      <c r="O55" s="18"/>
      <c r="P55" s="18"/>
    </row>
    <row r="56" spans="1:16">
      <c r="A56" s="29"/>
      <c r="B56" s="30"/>
      <c r="C56" s="30"/>
      <c r="D56" s="19" t="str">
        <f t="shared" si="1"/>
        <v/>
      </c>
      <c r="E56" s="19" t="str">
        <f t="shared" si="2"/>
        <v/>
      </c>
      <c r="F56" s="19" t="str">
        <f t="shared" si="3"/>
        <v/>
      </c>
      <c r="G56" s="19" t="str">
        <f t="shared" si="4"/>
        <v/>
      </c>
      <c r="H56" s="19" t="str">
        <f t="shared" si="5"/>
        <v/>
      </c>
      <c r="I56" s="19" t="str">
        <f t="shared" si="6"/>
        <v/>
      </c>
      <c r="J56" s="19" t="str">
        <f t="shared" si="7"/>
        <v/>
      </c>
      <c r="K56" s="19" t="str">
        <f t="shared" si="8"/>
        <v/>
      </c>
      <c r="L56" s="19" t="str">
        <f t="shared" si="9"/>
        <v/>
      </c>
      <c r="M56" s="19" t="str">
        <f t="shared" si="10"/>
        <v/>
      </c>
      <c r="O56" s="18"/>
      <c r="P56" s="18"/>
    </row>
    <row r="57" spans="1:16">
      <c r="A57" s="29"/>
      <c r="B57" s="30"/>
      <c r="C57" s="30"/>
      <c r="D57" s="19" t="str">
        <f t="shared" si="1"/>
        <v/>
      </c>
      <c r="E57" s="19" t="str">
        <f t="shared" si="2"/>
        <v/>
      </c>
      <c r="F57" s="19" t="str">
        <f t="shared" si="3"/>
        <v/>
      </c>
      <c r="G57" s="19" t="str">
        <f t="shared" si="4"/>
        <v/>
      </c>
      <c r="H57" s="19" t="str">
        <f t="shared" si="5"/>
        <v/>
      </c>
      <c r="I57" s="19" t="str">
        <f t="shared" si="6"/>
        <v/>
      </c>
      <c r="J57" s="19" t="str">
        <f t="shared" si="7"/>
        <v/>
      </c>
      <c r="K57" s="19" t="str">
        <f t="shared" si="8"/>
        <v/>
      </c>
      <c r="L57" s="19" t="str">
        <f t="shared" si="9"/>
        <v/>
      </c>
      <c r="M57" s="19" t="str">
        <f t="shared" si="10"/>
        <v/>
      </c>
      <c r="O57" s="18"/>
      <c r="P57" s="18"/>
    </row>
    <row r="58" spans="1:16">
      <c r="A58" s="29"/>
      <c r="B58" s="30"/>
      <c r="C58" s="30"/>
      <c r="D58" s="19" t="str">
        <f t="shared" si="1"/>
        <v/>
      </c>
      <c r="E58" s="19" t="str">
        <f t="shared" si="2"/>
        <v/>
      </c>
      <c r="F58" s="19" t="str">
        <f t="shared" si="3"/>
        <v/>
      </c>
      <c r="G58" s="19" t="str">
        <f t="shared" si="4"/>
        <v/>
      </c>
      <c r="H58" s="19" t="str">
        <f t="shared" si="5"/>
        <v/>
      </c>
      <c r="I58" s="19" t="str">
        <f t="shared" si="6"/>
        <v/>
      </c>
      <c r="J58" s="19" t="str">
        <f t="shared" si="7"/>
        <v/>
      </c>
      <c r="K58" s="19" t="str">
        <f t="shared" si="8"/>
        <v/>
      </c>
      <c r="L58" s="19" t="str">
        <f t="shared" si="9"/>
        <v/>
      </c>
      <c r="M58" s="19" t="str">
        <f t="shared" si="10"/>
        <v/>
      </c>
      <c r="O58" s="18"/>
      <c r="P58" s="18"/>
    </row>
    <row r="59" spans="1:16">
      <c r="A59" s="29"/>
      <c r="B59" s="30"/>
      <c r="C59" s="30"/>
      <c r="D59" s="19" t="str">
        <f t="shared" si="1"/>
        <v/>
      </c>
      <c r="E59" s="19" t="str">
        <f t="shared" si="2"/>
        <v/>
      </c>
      <c r="F59" s="19" t="str">
        <f t="shared" si="3"/>
        <v/>
      </c>
      <c r="G59" s="19" t="str">
        <f t="shared" si="4"/>
        <v/>
      </c>
      <c r="H59" s="19" t="str">
        <f t="shared" si="5"/>
        <v/>
      </c>
      <c r="I59" s="19" t="str">
        <f t="shared" si="6"/>
        <v/>
      </c>
      <c r="J59" s="19" t="str">
        <f t="shared" si="7"/>
        <v/>
      </c>
      <c r="K59" s="19" t="str">
        <f t="shared" si="8"/>
        <v/>
      </c>
      <c r="L59" s="19" t="str">
        <f t="shared" si="9"/>
        <v/>
      </c>
      <c r="M59" s="19" t="str">
        <f t="shared" si="10"/>
        <v/>
      </c>
      <c r="O59" s="18"/>
      <c r="P59" s="18"/>
    </row>
    <row r="60" spans="1:16">
      <c r="A60" s="29"/>
      <c r="B60" s="30"/>
      <c r="C60" s="30"/>
      <c r="D60" s="19" t="str">
        <f t="shared" si="1"/>
        <v/>
      </c>
      <c r="E60" s="19" t="str">
        <f t="shared" si="2"/>
        <v/>
      </c>
      <c r="F60" s="19" t="str">
        <f t="shared" si="3"/>
        <v/>
      </c>
      <c r="G60" s="19" t="str">
        <f t="shared" si="4"/>
        <v/>
      </c>
      <c r="H60" s="19" t="str">
        <f t="shared" si="5"/>
        <v/>
      </c>
      <c r="I60" s="19" t="str">
        <f t="shared" si="6"/>
        <v/>
      </c>
      <c r="J60" s="19" t="str">
        <f t="shared" si="7"/>
        <v/>
      </c>
      <c r="K60" s="19" t="str">
        <f t="shared" si="8"/>
        <v/>
      </c>
      <c r="L60" s="19" t="str">
        <f t="shared" si="9"/>
        <v/>
      </c>
      <c r="M60" s="19" t="str">
        <f t="shared" si="10"/>
        <v/>
      </c>
      <c r="O60" s="18"/>
      <c r="P60" s="18"/>
    </row>
    <row r="61" spans="1:16" ht="15.6" customHeight="1">
      <c r="A61" s="29"/>
      <c r="B61" s="30"/>
      <c r="C61" s="30"/>
      <c r="D61" s="19" t="str">
        <f t="shared" si="1"/>
        <v/>
      </c>
      <c r="E61" s="19" t="str">
        <f t="shared" si="2"/>
        <v/>
      </c>
      <c r="F61" s="19" t="str">
        <f t="shared" si="3"/>
        <v/>
      </c>
      <c r="G61" s="19" t="str">
        <f t="shared" si="4"/>
        <v/>
      </c>
      <c r="H61" s="19" t="str">
        <f t="shared" si="5"/>
        <v/>
      </c>
      <c r="I61" s="19" t="str">
        <f t="shared" si="6"/>
        <v/>
      </c>
      <c r="J61" s="19" t="str">
        <f t="shared" si="7"/>
        <v/>
      </c>
      <c r="K61" s="19" t="str">
        <f t="shared" si="8"/>
        <v/>
      </c>
      <c r="L61" s="19" t="str">
        <f t="shared" si="9"/>
        <v/>
      </c>
      <c r="M61" s="19" t="str">
        <f t="shared" si="10"/>
        <v/>
      </c>
      <c r="O61" s="18"/>
      <c r="P61" s="18"/>
    </row>
    <row r="62" spans="1:16" ht="13.2" customHeight="1">
      <c r="A62" s="29"/>
      <c r="B62" s="30"/>
      <c r="C62" s="30"/>
      <c r="D62" s="19" t="str">
        <f t="shared" si="1"/>
        <v/>
      </c>
      <c r="E62" s="19" t="str">
        <f t="shared" si="2"/>
        <v/>
      </c>
      <c r="F62" s="19" t="str">
        <f t="shared" si="3"/>
        <v/>
      </c>
      <c r="G62" s="19" t="str">
        <f t="shared" si="4"/>
        <v/>
      </c>
      <c r="H62" s="19" t="str">
        <f t="shared" si="5"/>
        <v/>
      </c>
      <c r="I62" s="19" t="str">
        <f t="shared" si="6"/>
        <v/>
      </c>
      <c r="J62" s="19" t="str">
        <f t="shared" si="7"/>
        <v/>
      </c>
      <c r="K62" s="19" t="str">
        <f t="shared" si="8"/>
        <v/>
      </c>
      <c r="L62" s="19" t="str">
        <f t="shared" si="9"/>
        <v/>
      </c>
      <c r="M62" s="19" t="str">
        <f t="shared" si="10"/>
        <v/>
      </c>
      <c r="O62" s="18"/>
      <c r="P62" s="18"/>
    </row>
    <row r="63" spans="1:16">
      <c r="A63" s="29"/>
      <c r="B63" s="30"/>
      <c r="C63" s="30"/>
      <c r="D63" s="19" t="str">
        <f t="shared" si="1"/>
        <v/>
      </c>
      <c r="E63" s="19" t="str">
        <f t="shared" si="2"/>
        <v/>
      </c>
      <c r="F63" s="19" t="str">
        <f t="shared" si="3"/>
        <v/>
      </c>
      <c r="G63" s="19" t="str">
        <f t="shared" si="4"/>
        <v/>
      </c>
      <c r="H63" s="19" t="str">
        <f t="shared" si="5"/>
        <v/>
      </c>
      <c r="I63" s="19" t="str">
        <f t="shared" si="6"/>
        <v/>
      </c>
      <c r="J63" s="19" t="str">
        <f t="shared" si="7"/>
        <v/>
      </c>
      <c r="K63" s="19" t="str">
        <f t="shared" si="8"/>
        <v/>
      </c>
      <c r="L63" s="19" t="str">
        <f t="shared" si="9"/>
        <v/>
      </c>
      <c r="M63" s="19" t="str">
        <f t="shared" si="10"/>
        <v/>
      </c>
      <c r="O63" s="18"/>
      <c r="P63" s="18"/>
    </row>
    <row r="64" spans="1:16">
      <c r="A64" s="29"/>
      <c r="B64" s="30"/>
      <c r="C64" s="30"/>
      <c r="D64" s="19" t="str">
        <f t="shared" si="1"/>
        <v/>
      </c>
      <c r="E64" s="19" t="str">
        <f t="shared" si="2"/>
        <v/>
      </c>
      <c r="F64" s="19" t="str">
        <f t="shared" si="3"/>
        <v/>
      </c>
      <c r="G64" s="19" t="str">
        <f t="shared" si="4"/>
        <v/>
      </c>
      <c r="H64" s="19" t="str">
        <f t="shared" si="5"/>
        <v/>
      </c>
      <c r="I64" s="19" t="str">
        <f t="shared" si="6"/>
        <v/>
      </c>
      <c r="J64" s="19" t="str">
        <f t="shared" si="7"/>
        <v/>
      </c>
      <c r="K64" s="19" t="str">
        <f t="shared" si="8"/>
        <v/>
      </c>
      <c r="L64" s="19" t="str">
        <f t="shared" si="9"/>
        <v/>
      </c>
      <c r="M64" s="19" t="str">
        <f t="shared" si="10"/>
        <v/>
      </c>
      <c r="O64" s="18"/>
      <c r="P64" s="18"/>
    </row>
    <row r="65" spans="1:16">
      <c r="A65" s="29"/>
      <c r="B65" s="30"/>
      <c r="C65" s="30"/>
      <c r="D65" s="19" t="str">
        <f t="shared" si="1"/>
        <v/>
      </c>
      <c r="E65" s="19" t="str">
        <f t="shared" si="2"/>
        <v/>
      </c>
      <c r="F65" s="19" t="str">
        <f t="shared" si="3"/>
        <v/>
      </c>
      <c r="G65" s="19" t="str">
        <f t="shared" si="4"/>
        <v/>
      </c>
      <c r="H65" s="19" t="str">
        <f t="shared" si="5"/>
        <v/>
      </c>
      <c r="I65" s="19" t="str">
        <f t="shared" si="6"/>
        <v/>
      </c>
      <c r="J65" s="19" t="str">
        <f t="shared" si="7"/>
        <v/>
      </c>
      <c r="K65" s="19" t="str">
        <f t="shared" si="8"/>
        <v/>
      </c>
      <c r="L65" s="19" t="str">
        <f t="shared" si="9"/>
        <v/>
      </c>
      <c r="M65" s="19" t="str">
        <f t="shared" si="10"/>
        <v/>
      </c>
      <c r="O65" s="18"/>
      <c r="P65" s="18"/>
    </row>
    <row r="66" spans="1:16">
      <c r="A66" s="29"/>
      <c r="B66" s="30"/>
      <c r="C66" s="30"/>
      <c r="D66" s="19" t="str">
        <f t="shared" si="1"/>
        <v/>
      </c>
      <c r="E66" s="19" t="str">
        <f t="shared" si="2"/>
        <v/>
      </c>
      <c r="F66" s="19" t="str">
        <f t="shared" si="3"/>
        <v/>
      </c>
      <c r="G66" s="19" t="str">
        <f t="shared" si="4"/>
        <v/>
      </c>
      <c r="H66" s="19" t="str">
        <f t="shared" si="5"/>
        <v/>
      </c>
      <c r="I66" s="19" t="str">
        <f t="shared" si="6"/>
        <v/>
      </c>
      <c r="J66" s="19" t="str">
        <f t="shared" si="7"/>
        <v/>
      </c>
      <c r="K66" s="19" t="str">
        <f t="shared" si="8"/>
        <v/>
      </c>
      <c r="L66" s="19" t="str">
        <f t="shared" si="9"/>
        <v/>
      </c>
      <c r="M66" s="19" t="str">
        <f t="shared" si="10"/>
        <v/>
      </c>
      <c r="O66" s="18"/>
      <c r="P66" s="18"/>
    </row>
    <row r="67" spans="1:16">
      <c r="A67" s="29"/>
      <c r="B67" s="30"/>
      <c r="C67" s="30"/>
      <c r="D67" s="19" t="str">
        <f t="shared" si="1"/>
        <v/>
      </c>
      <c r="E67" s="19" t="str">
        <f t="shared" si="2"/>
        <v/>
      </c>
      <c r="F67" s="19" t="str">
        <f t="shared" si="3"/>
        <v/>
      </c>
      <c r="G67" s="19" t="str">
        <f t="shared" si="4"/>
        <v/>
      </c>
      <c r="H67" s="19" t="str">
        <f t="shared" si="5"/>
        <v/>
      </c>
      <c r="I67" s="19" t="str">
        <f t="shared" si="6"/>
        <v/>
      </c>
      <c r="J67" s="19" t="str">
        <f t="shared" si="7"/>
        <v/>
      </c>
      <c r="K67" s="19" t="str">
        <f t="shared" si="8"/>
        <v/>
      </c>
      <c r="L67" s="19" t="str">
        <f t="shared" si="9"/>
        <v/>
      </c>
      <c r="M67" s="19" t="str">
        <f t="shared" si="10"/>
        <v/>
      </c>
      <c r="O67" s="18"/>
      <c r="P67" s="18"/>
    </row>
    <row r="68" spans="1:16">
      <c r="A68" s="29"/>
      <c r="B68" s="30"/>
      <c r="C68" s="30"/>
      <c r="D68" s="19" t="str">
        <f t="shared" si="1"/>
        <v/>
      </c>
      <c r="E68" s="19" t="str">
        <f t="shared" si="2"/>
        <v/>
      </c>
      <c r="F68" s="19" t="str">
        <f t="shared" si="3"/>
        <v/>
      </c>
      <c r="G68" s="19" t="str">
        <f t="shared" si="4"/>
        <v/>
      </c>
      <c r="H68" s="19" t="str">
        <f t="shared" si="5"/>
        <v/>
      </c>
      <c r="I68" s="19" t="str">
        <f t="shared" si="6"/>
        <v/>
      </c>
      <c r="J68" s="19" t="str">
        <f t="shared" si="7"/>
        <v/>
      </c>
      <c r="K68" s="19" t="str">
        <f t="shared" si="8"/>
        <v/>
      </c>
      <c r="L68" s="19" t="str">
        <f t="shared" si="9"/>
        <v/>
      </c>
      <c r="M68" s="19" t="str">
        <f t="shared" si="10"/>
        <v/>
      </c>
      <c r="O68" s="18"/>
      <c r="P68" s="18"/>
    </row>
    <row r="69" spans="1:16">
      <c r="A69" s="29"/>
      <c r="B69" s="30"/>
      <c r="C69" s="30"/>
      <c r="D69" s="19" t="str">
        <f t="shared" si="1"/>
        <v/>
      </c>
      <c r="E69" s="19" t="str">
        <f t="shared" si="2"/>
        <v/>
      </c>
      <c r="F69" s="19" t="str">
        <f t="shared" si="3"/>
        <v/>
      </c>
      <c r="G69" s="19" t="str">
        <f t="shared" si="4"/>
        <v/>
      </c>
      <c r="H69" s="19" t="str">
        <f t="shared" si="5"/>
        <v/>
      </c>
      <c r="I69" s="19" t="str">
        <f t="shared" si="6"/>
        <v/>
      </c>
      <c r="J69" s="19" t="str">
        <f t="shared" si="7"/>
        <v/>
      </c>
      <c r="K69" s="19" t="str">
        <f t="shared" si="8"/>
        <v/>
      </c>
      <c r="L69" s="19" t="str">
        <f t="shared" si="9"/>
        <v/>
      </c>
      <c r="M69" s="19" t="str">
        <f t="shared" si="10"/>
        <v/>
      </c>
      <c r="O69" s="18"/>
      <c r="P69" s="18"/>
    </row>
    <row r="70" spans="1:16">
      <c r="A70" s="29"/>
      <c r="B70" s="30"/>
      <c r="C70" s="30"/>
      <c r="D70" s="19" t="str">
        <f t="shared" si="1"/>
        <v/>
      </c>
      <c r="E70" s="19" t="str">
        <f t="shared" si="2"/>
        <v/>
      </c>
      <c r="F70" s="19" t="str">
        <f t="shared" si="3"/>
        <v/>
      </c>
      <c r="G70" s="19" t="str">
        <f t="shared" si="4"/>
        <v/>
      </c>
      <c r="H70" s="19" t="str">
        <f t="shared" si="5"/>
        <v/>
      </c>
      <c r="I70" s="19" t="str">
        <f t="shared" si="6"/>
        <v/>
      </c>
      <c r="J70" s="19" t="str">
        <f t="shared" si="7"/>
        <v/>
      </c>
      <c r="K70" s="19" t="str">
        <f t="shared" si="8"/>
        <v/>
      </c>
      <c r="L70" s="19" t="str">
        <f t="shared" si="9"/>
        <v/>
      </c>
      <c r="M70" s="19" t="str">
        <f t="shared" si="10"/>
        <v/>
      </c>
      <c r="O70" s="18"/>
      <c r="P70" s="18"/>
    </row>
    <row r="71" spans="1:16">
      <c r="A71" s="29"/>
      <c r="B71" s="30"/>
      <c r="C71" s="30"/>
      <c r="D71" s="19" t="str">
        <f t="shared" si="1"/>
        <v/>
      </c>
      <c r="E71" s="19" t="str">
        <f t="shared" si="2"/>
        <v/>
      </c>
      <c r="F71" s="19" t="str">
        <f t="shared" si="3"/>
        <v/>
      </c>
      <c r="G71" s="19" t="str">
        <f t="shared" si="4"/>
        <v/>
      </c>
      <c r="H71" s="19" t="str">
        <f t="shared" si="5"/>
        <v/>
      </c>
      <c r="I71" s="19" t="str">
        <f t="shared" si="6"/>
        <v/>
      </c>
      <c r="J71" s="19" t="str">
        <f t="shared" si="7"/>
        <v/>
      </c>
      <c r="K71" s="19" t="str">
        <f t="shared" si="8"/>
        <v/>
      </c>
      <c r="L71" s="19" t="str">
        <f t="shared" si="9"/>
        <v/>
      </c>
      <c r="M71" s="19" t="str">
        <f t="shared" si="10"/>
        <v/>
      </c>
      <c r="O71" s="18"/>
      <c r="P71" s="18"/>
    </row>
    <row r="72" spans="1:16">
      <c r="A72" s="29"/>
      <c r="B72" s="30"/>
      <c r="C72" s="30"/>
      <c r="D72" s="19" t="str">
        <f t="shared" si="1"/>
        <v/>
      </c>
      <c r="E72" s="19" t="str">
        <f t="shared" si="2"/>
        <v/>
      </c>
      <c r="F72" s="19" t="str">
        <f t="shared" si="3"/>
        <v/>
      </c>
      <c r="G72" s="19" t="str">
        <f t="shared" si="4"/>
        <v/>
      </c>
      <c r="H72" s="19" t="str">
        <f t="shared" si="5"/>
        <v/>
      </c>
      <c r="I72" s="19" t="str">
        <f t="shared" si="6"/>
        <v/>
      </c>
      <c r="J72" s="19" t="str">
        <f t="shared" si="7"/>
        <v/>
      </c>
      <c r="K72" s="19" t="str">
        <f t="shared" si="8"/>
        <v/>
      </c>
      <c r="L72" s="19" t="str">
        <f t="shared" si="9"/>
        <v/>
      </c>
      <c r="M72" s="19" t="str">
        <f t="shared" si="10"/>
        <v/>
      </c>
      <c r="O72" s="18"/>
      <c r="P72" s="18"/>
    </row>
    <row r="73" spans="1:16">
      <c r="A73" s="29"/>
      <c r="B73" s="30"/>
      <c r="C73" s="30"/>
      <c r="D73" s="19" t="str">
        <f t="shared" ref="D73:D136" si="11">IF(OR($B73="Y",$B73="Yes"),TRUE,IF(OR($B73="N",$B73="No"),FALSE,""))</f>
        <v/>
      </c>
      <c r="E73" s="19" t="str">
        <f t="shared" ref="E73:E136" si="12">IF($A73&gt;0,$A73/52,"")</f>
        <v/>
      </c>
      <c r="F73" s="19" t="str">
        <f t="shared" ref="F73:F136" si="13">IF(OR($B73="Y",$B73="Yes"),$E73,"")</f>
        <v/>
      </c>
      <c r="G73" s="19" t="str">
        <f t="shared" ref="G73:G136" si="14">IF(AND(LEFT($B73,1)="y",LEFT($C73,1)="b"),$E73,"")</f>
        <v/>
      </c>
      <c r="H73" s="19" t="str">
        <f t="shared" ref="H73:H136" si="15">IF(AND(LEFT($B73,1)="y",LEFT($C73,1)="e"),$E73,"")</f>
        <v/>
      </c>
      <c r="I73" s="19" t="str">
        <f t="shared" ref="I73:I136" si="16">IF(OR($B73="N",$B73="No"),$E73,"")</f>
        <v/>
      </c>
      <c r="J73" s="19" t="str">
        <f t="shared" ref="J73:J136" si="17">IF(AND(LEFT($B73,1)="n",LEFT($C73,1)="b"),$E73,"")</f>
        <v/>
      </c>
      <c r="K73" s="19" t="str">
        <f t="shared" ref="K73:K136" si="18">IF(AND(LEFT($B73,1)="n",LEFT($C73,1)="e"),$E73,"")</f>
        <v/>
      </c>
      <c r="L73" s="19" t="str">
        <f t="shared" ref="L73:L136" si="19">IF(LEFT($C73,1)="b",$E73,"")</f>
        <v/>
      </c>
      <c r="M73" s="19" t="str">
        <f t="shared" ref="M73:M136" si="20">IF(LEFT($C73,1)="e",$E73,"")</f>
        <v/>
      </c>
      <c r="O73" s="18"/>
      <c r="P73" s="18"/>
    </row>
    <row r="74" spans="1:16">
      <c r="A74" s="29"/>
      <c r="B74" s="30"/>
      <c r="C74" s="30"/>
      <c r="D74" s="19" t="str">
        <f t="shared" si="11"/>
        <v/>
      </c>
      <c r="E74" s="19" t="str">
        <f t="shared" si="12"/>
        <v/>
      </c>
      <c r="F74" s="19" t="str">
        <f t="shared" si="13"/>
        <v/>
      </c>
      <c r="G74" s="19" t="str">
        <f t="shared" si="14"/>
        <v/>
      </c>
      <c r="H74" s="19" t="str">
        <f t="shared" si="15"/>
        <v/>
      </c>
      <c r="I74" s="19" t="str">
        <f t="shared" si="16"/>
        <v/>
      </c>
      <c r="J74" s="19" t="str">
        <f t="shared" si="17"/>
        <v/>
      </c>
      <c r="K74" s="19" t="str">
        <f t="shared" si="18"/>
        <v/>
      </c>
      <c r="L74" s="19" t="str">
        <f t="shared" si="19"/>
        <v/>
      </c>
      <c r="M74" s="19" t="str">
        <f t="shared" si="20"/>
        <v/>
      </c>
      <c r="O74" s="18"/>
      <c r="P74" s="18"/>
    </row>
    <row r="75" spans="1:16">
      <c r="A75" s="29"/>
      <c r="B75" s="30"/>
      <c r="C75" s="30"/>
      <c r="D75" s="19" t="str">
        <f t="shared" si="11"/>
        <v/>
      </c>
      <c r="E75" s="19" t="str">
        <f t="shared" si="12"/>
        <v/>
      </c>
      <c r="F75" s="19" t="str">
        <f t="shared" si="13"/>
        <v/>
      </c>
      <c r="G75" s="19" t="str">
        <f t="shared" si="14"/>
        <v/>
      </c>
      <c r="H75" s="19" t="str">
        <f t="shared" si="15"/>
        <v/>
      </c>
      <c r="I75" s="19" t="str">
        <f t="shared" si="16"/>
        <v/>
      </c>
      <c r="J75" s="19" t="str">
        <f t="shared" si="17"/>
        <v/>
      </c>
      <c r="K75" s="19" t="str">
        <f t="shared" si="18"/>
        <v/>
      </c>
      <c r="L75" s="19" t="str">
        <f t="shared" si="19"/>
        <v/>
      </c>
      <c r="M75" s="19" t="str">
        <f t="shared" si="20"/>
        <v/>
      </c>
      <c r="O75" s="18"/>
      <c r="P75" s="18"/>
    </row>
    <row r="76" spans="1:16">
      <c r="A76" s="29"/>
      <c r="B76" s="30"/>
      <c r="C76" s="30"/>
      <c r="D76" s="19" t="str">
        <f t="shared" si="11"/>
        <v/>
      </c>
      <c r="E76" s="19" t="str">
        <f t="shared" si="12"/>
        <v/>
      </c>
      <c r="F76" s="19" t="str">
        <f t="shared" si="13"/>
        <v/>
      </c>
      <c r="G76" s="19" t="str">
        <f t="shared" si="14"/>
        <v/>
      </c>
      <c r="H76" s="19" t="str">
        <f t="shared" si="15"/>
        <v/>
      </c>
      <c r="I76" s="19" t="str">
        <f t="shared" si="16"/>
        <v/>
      </c>
      <c r="J76" s="19" t="str">
        <f t="shared" si="17"/>
        <v/>
      </c>
      <c r="K76" s="19" t="str">
        <f t="shared" si="18"/>
        <v/>
      </c>
      <c r="L76" s="19" t="str">
        <f t="shared" si="19"/>
        <v/>
      </c>
      <c r="M76" s="19" t="str">
        <f t="shared" si="20"/>
        <v/>
      </c>
      <c r="O76" s="18"/>
      <c r="P76" s="18"/>
    </row>
    <row r="77" spans="1:16">
      <c r="A77" s="29"/>
      <c r="B77" s="30"/>
      <c r="C77" s="30"/>
      <c r="D77" s="19" t="str">
        <f t="shared" si="11"/>
        <v/>
      </c>
      <c r="E77" s="19" t="str">
        <f t="shared" si="12"/>
        <v/>
      </c>
      <c r="F77" s="19" t="str">
        <f t="shared" si="13"/>
        <v/>
      </c>
      <c r="G77" s="19" t="str">
        <f t="shared" si="14"/>
        <v/>
      </c>
      <c r="H77" s="19" t="str">
        <f t="shared" si="15"/>
        <v/>
      </c>
      <c r="I77" s="19" t="str">
        <f t="shared" si="16"/>
        <v/>
      </c>
      <c r="J77" s="19" t="str">
        <f t="shared" si="17"/>
        <v/>
      </c>
      <c r="K77" s="19" t="str">
        <f t="shared" si="18"/>
        <v/>
      </c>
      <c r="L77" s="19" t="str">
        <f t="shared" si="19"/>
        <v/>
      </c>
      <c r="M77" s="19" t="str">
        <f t="shared" si="20"/>
        <v/>
      </c>
      <c r="O77" s="18"/>
      <c r="P77" s="18"/>
    </row>
    <row r="78" spans="1:16">
      <c r="A78" s="29"/>
      <c r="B78" s="30"/>
      <c r="C78" s="30"/>
      <c r="D78" s="19" t="str">
        <f t="shared" si="11"/>
        <v/>
      </c>
      <c r="E78" s="19" t="str">
        <f t="shared" si="12"/>
        <v/>
      </c>
      <c r="F78" s="19" t="str">
        <f t="shared" si="13"/>
        <v/>
      </c>
      <c r="G78" s="19" t="str">
        <f t="shared" si="14"/>
        <v/>
      </c>
      <c r="H78" s="19" t="str">
        <f t="shared" si="15"/>
        <v/>
      </c>
      <c r="I78" s="19" t="str">
        <f t="shared" si="16"/>
        <v/>
      </c>
      <c r="J78" s="19" t="str">
        <f t="shared" si="17"/>
        <v/>
      </c>
      <c r="K78" s="19" t="str">
        <f t="shared" si="18"/>
        <v/>
      </c>
      <c r="L78" s="19" t="str">
        <f t="shared" si="19"/>
        <v/>
      </c>
      <c r="M78" s="19" t="str">
        <f t="shared" si="20"/>
        <v/>
      </c>
      <c r="O78" s="18"/>
      <c r="P78" s="18"/>
    </row>
    <row r="79" spans="1:16">
      <c r="A79" s="29"/>
      <c r="B79" s="30"/>
      <c r="C79" s="30"/>
      <c r="D79" s="19" t="str">
        <f t="shared" si="11"/>
        <v/>
      </c>
      <c r="E79" s="19" t="str">
        <f t="shared" si="12"/>
        <v/>
      </c>
      <c r="F79" s="19" t="str">
        <f t="shared" si="13"/>
        <v/>
      </c>
      <c r="G79" s="19" t="str">
        <f t="shared" si="14"/>
        <v/>
      </c>
      <c r="H79" s="19" t="str">
        <f t="shared" si="15"/>
        <v/>
      </c>
      <c r="I79" s="19" t="str">
        <f t="shared" si="16"/>
        <v/>
      </c>
      <c r="J79" s="19" t="str">
        <f t="shared" si="17"/>
        <v/>
      </c>
      <c r="K79" s="19" t="str">
        <f t="shared" si="18"/>
        <v/>
      </c>
      <c r="L79" s="19" t="str">
        <f t="shared" si="19"/>
        <v/>
      </c>
      <c r="M79" s="19" t="str">
        <f t="shared" si="20"/>
        <v/>
      </c>
      <c r="O79" s="18"/>
      <c r="P79" s="18"/>
    </row>
    <row r="80" spans="1:16">
      <c r="A80" s="29"/>
      <c r="B80" s="30"/>
      <c r="C80" s="30"/>
      <c r="D80" s="19" t="str">
        <f t="shared" si="11"/>
        <v/>
      </c>
      <c r="E80" s="19" t="str">
        <f t="shared" si="12"/>
        <v/>
      </c>
      <c r="F80" s="19" t="str">
        <f t="shared" si="13"/>
        <v/>
      </c>
      <c r="G80" s="19" t="str">
        <f t="shared" si="14"/>
        <v/>
      </c>
      <c r="H80" s="19" t="str">
        <f t="shared" si="15"/>
        <v/>
      </c>
      <c r="I80" s="19" t="str">
        <f t="shared" si="16"/>
        <v/>
      </c>
      <c r="J80" s="19" t="str">
        <f t="shared" si="17"/>
        <v/>
      </c>
      <c r="K80" s="19" t="str">
        <f t="shared" si="18"/>
        <v/>
      </c>
      <c r="L80" s="19" t="str">
        <f t="shared" si="19"/>
        <v/>
      </c>
      <c r="M80" s="19" t="str">
        <f t="shared" si="20"/>
        <v/>
      </c>
      <c r="O80" s="18"/>
      <c r="P80" s="18"/>
    </row>
    <row r="81" spans="1:16">
      <c r="A81" s="29"/>
      <c r="B81" s="30"/>
      <c r="C81" s="30"/>
      <c r="D81" s="19" t="str">
        <f t="shared" si="11"/>
        <v/>
      </c>
      <c r="E81" s="19" t="str">
        <f t="shared" si="12"/>
        <v/>
      </c>
      <c r="F81" s="19" t="str">
        <f t="shared" si="13"/>
        <v/>
      </c>
      <c r="G81" s="19" t="str">
        <f t="shared" si="14"/>
        <v/>
      </c>
      <c r="H81" s="19" t="str">
        <f t="shared" si="15"/>
        <v/>
      </c>
      <c r="I81" s="19" t="str">
        <f t="shared" si="16"/>
        <v/>
      </c>
      <c r="J81" s="19" t="str">
        <f t="shared" si="17"/>
        <v/>
      </c>
      <c r="K81" s="19" t="str">
        <f t="shared" si="18"/>
        <v/>
      </c>
      <c r="L81" s="19" t="str">
        <f t="shared" si="19"/>
        <v/>
      </c>
      <c r="M81" s="19" t="str">
        <f t="shared" si="20"/>
        <v/>
      </c>
      <c r="O81" s="18"/>
      <c r="P81" s="18"/>
    </row>
    <row r="82" spans="1:16">
      <c r="A82" s="29"/>
      <c r="B82" s="30"/>
      <c r="C82" s="30"/>
      <c r="D82" s="19" t="str">
        <f t="shared" si="11"/>
        <v/>
      </c>
      <c r="E82" s="19" t="str">
        <f t="shared" si="12"/>
        <v/>
      </c>
      <c r="F82" s="19" t="str">
        <f t="shared" si="13"/>
        <v/>
      </c>
      <c r="G82" s="19" t="str">
        <f t="shared" si="14"/>
        <v/>
      </c>
      <c r="H82" s="19" t="str">
        <f t="shared" si="15"/>
        <v/>
      </c>
      <c r="I82" s="19" t="str">
        <f t="shared" si="16"/>
        <v/>
      </c>
      <c r="J82" s="19" t="str">
        <f t="shared" si="17"/>
        <v/>
      </c>
      <c r="K82" s="19" t="str">
        <f t="shared" si="18"/>
        <v/>
      </c>
      <c r="L82" s="19" t="str">
        <f t="shared" si="19"/>
        <v/>
      </c>
      <c r="M82" s="19" t="str">
        <f t="shared" si="20"/>
        <v/>
      </c>
      <c r="O82" s="18"/>
      <c r="P82" s="18"/>
    </row>
    <row r="83" spans="1:16">
      <c r="A83" s="29"/>
      <c r="B83" s="30"/>
      <c r="C83" s="30"/>
      <c r="D83" s="19" t="str">
        <f t="shared" si="11"/>
        <v/>
      </c>
      <c r="E83" s="19" t="str">
        <f t="shared" si="12"/>
        <v/>
      </c>
      <c r="F83" s="19" t="str">
        <f t="shared" si="13"/>
        <v/>
      </c>
      <c r="G83" s="19" t="str">
        <f t="shared" si="14"/>
        <v/>
      </c>
      <c r="H83" s="19" t="str">
        <f t="shared" si="15"/>
        <v/>
      </c>
      <c r="I83" s="19" t="str">
        <f t="shared" si="16"/>
        <v/>
      </c>
      <c r="J83" s="19" t="str">
        <f t="shared" si="17"/>
        <v/>
      </c>
      <c r="K83" s="19" t="str">
        <f t="shared" si="18"/>
        <v/>
      </c>
      <c r="L83" s="19" t="str">
        <f t="shared" si="19"/>
        <v/>
      </c>
      <c r="M83" s="19" t="str">
        <f t="shared" si="20"/>
        <v/>
      </c>
      <c r="O83" s="18"/>
      <c r="P83" s="18"/>
    </row>
    <row r="84" spans="1:16">
      <c r="A84" s="29"/>
      <c r="B84" s="30"/>
      <c r="C84" s="30"/>
      <c r="D84" s="19" t="str">
        <f t="shared" si="11"/>
        <v/>
      </c>
      <c r="E84" s="19" t="str">
        <f t="shared" si="12"/>
        <v/>
      </c>
      <c r="F84" s="19" t="str">
        <f t="shared" si="13"/>
        <v/>
      </c>
      <c r="G84" s="19" t="str">
        <f t="shared" si="14"/>
        <v/>
      </c>
      <c r="H84" s="19" t="str">
        <f t="shared" si="15"/>
        <v/>
      </c>
      <c r="I84" s="19" t="str">
        <f t="shared" si="16"/>
        <v/>
      </c>
      <c r="J84" s="19" t="str">
        <f t="shared" si="17"/>
        <v/>
      </c>
      <c r="K84" s="19" t="str">
        <f t="shared" si="18"/>
        <v/>
      </c>
      <c r="L84" s="19" t="str">
        <f t="shared" si="19"/>
        <v/>
      </c>
      <c r="M84" s="19" t="str">
        <f t="shared" si="20"/>
        <v/>
      </c>
      <c r="O84" s="18"/>
      <c r="P84" s="18"/>
    </row>
    <row r="85" spans="1:16">
      <c r="A85" s="29"/>
      <c r="B85" s="30"/>
      <c r="C85" s="30"/>
      <c r="D85" s="19" t="str">
        <f t="shared" si="11"/>
        <v/>
      </c>
      <c r="E85" s="19" t="str">
        <f t="shared" si="12"/>
        <v/>
      </c>
      <c r="F85" s="19" t="str">
        <f t="shared" si="13"/>
        <v/>
      </c>
      <c r="G85" s="19" t="str">
        <f t="shared" si="14"/>
        <v/>
      </c>
      <c r="H85" s="19" t="str">
        <f t="shared" si="15"/>
        <v/>
      </c>
      <c r="I85" s="19" t="str">
        <f t="shared" si="16"/>
        <v/>
      </c>
      <c r="J85" s="19" t="str">
        <f t="shared" si="17"/>
        <v/>
      </c>
      <c r="K85" s="19" t="str">
        <f t="shared" si="18"/>
        <v/>
      </c>
      <c r="L85" s="19" t="str">
        <f t="shared" si="19"/>
        <v/>
      </c>
      <c r="M85" s="19" t="str">
        <f t="shared" si="20"/>
        <v/>
      </c>
      <c r="O85" s="18"/>
      <c r="P85" s="18"/>
    </row>
    <row r="86" spans="1:16">
      <c r="A86" s="29"/>
      <c r="B86" s="30"/>
      <c r="C86" s="30"/>
      <c r="D86" s="19" t="str">
        <f t="shared" si="11"/>
        <v/>
      </c>
      <c r="E86" s="19" t="str">
        <f t="shared" si="12"/>
        <v/>
      </c>
      <c r="F86" s="19" t="str">
        <f t="shared" si="13"/>
        <v/>
      </c>
      <c r="G86" s="19" t="str">
        <f t="shared" si="14"/>
        <v/>
      </c>
      <c r="H86" s="19" t="str">
        <f t="shared" si="15"/>
        <v/>
      </c>
      <c r="I86" s="19" t="str">
        <f t="shared" si="16"/>
        <v/>
      </c>
      <c r="J86" s="19" t="str">
        <f t="shared" si="17"/>
        <v/>
      </c>
      <c r="K86" s="19" t="str">
        <f t="shared" si="18"/>
        <v/>
      </c>
      <c r="L86" s="19" t="str">
        <f t="shared" si="19"/>
        <v/>
      </c>
      <c r="M86" s="19" t="str">
        <f t="shared" si="20"/>
        <v/>
      </c>
      <c r="O86" s="18"/>
      <c r="P86" s="18"/>
    </row>
    <row r="87" spans="1:16">
      <c r="A87" s="29"/>
      <c r="B87" s="30"/>
      <c r="C87" s="30"/>
      <c r="D87" s="19" t="str">
        <f t="shared" si="11"/>
        <v/>
      </c>
      <c r="E87" s="19" t="str">
        <f t="shared" si="12"/>
        <v/>
      </c>
      <c r="F87" s="19" t="str">
        <f t="shared" si="13"/>
        <v/>
      </c>
      <c r="G87" s="19" t="str">
        <f t="shared" si="14"/>
        <v/>
      </c>
      <c r="H87" s="19" t="str">
        <f t="shared" si="15"/>
        <v/>
      </c>
      <c r="I87" s="19" t="str">
        <f t="shared" si="16"/>
        <v/>
      </c>
      <c r="J87" s="19" t="str">
        <f t="shared" si="17"/>
        <v/>
      </c>
      <c r="K87" s="19" t="str">
        <f t="shared" si="18"/>
        <v/>
      </c>
      <c r="L87" s="19" t="str">
        <f t="shared" si="19"/>
        <v/>
      </c>
      <c r="M87" s="19" t="str">
        <f t="shared" si="20"/>
        <v/>
      </c>
      <c r="O87" s="18"/>
      <c r="P87" s="18"/>
    </row>
    <row r="88" spans="1:16">
      <c r="A88" s="29"/>
      <c r="B88" s="30"/>
      <c r="C88" s="30"/>
      <c r="D88" s="19" t="str">
        <f t="shared" si="11"/>
        <v/>
      </c>
      <c r="E88" s="19" t="str">
        <f t="shared" si="12"/>
        <v/>
      </c>
      <c r="F88" s="19" t="str">
        <f t="shared" si="13"/>
        <v/>
      </c>
      <c r="G88" s="19" t="str">
        <f t="shared" si="14"/>
        <v/>
      </c>
      <c r="H88" s="19" t="str">
        <f t="shared" si="15"/>
        <v/>
      </c>
      <c r="I88" s="19" t="str">
        <f t="shared" si="16"/>
        <v/>
      </c>
      <c r="J88" s="19" t="str">
        <f t="shared" si="17"/>
        <v/>
      </c>
      <c r="K88" s="19" t="str">
        <f t="shared" si="18"/>
        <v/>
      </c>
      <c r="L88" s="19" t="str">
        <f t="shared" si="19"/>
        <v/>
      </c>
      <c r="M88" s="19" t="str">
        <f t="shared" si="20"/>
        <v/>
      </c>
      <c r="O88" s="18"/>
      <c r="P88" s="18"/>
    </row>
    <row r="89" spans="1:16">
      <c r="A89" s="29"/>
      <c r="B89" s="30"/>
      <c r="C89" s="30"/>
      <c r="D89" s="19" t="str">
        <f t="shared" si="11"/>
        <v/>
      </c>
      <c r="E89" s="19" t="str">
        <f t="shared" si="12"/>
        <v/>
      </c>
      <c r="F89" s="19" t="str">
        <f t="shared" si="13"/>
        <v/>
      </c>
      <c r="G89" s="19" t="str">
        <f t="shared" si="14"/>
        <v/>
      </c>
      <c r="H89" s="19" t="str">
        <f t="shared" si="15"/>
        <v/>
      </c>
      <c r="I89" s="19" t="str">
        <f t="shared" si="16"/>
        <v/>
      </c>
      <c r="J89" s="19" t="str">
        <f t="shared" si="17"/>
        <v/>
      </c>
      <c r="K89" s="19" t="str">
        <f t="shared" si="18"/>
        <v/>
      </c>
      <c r="L89" s="19" t="str">
        <f t="shared" si="19"/>
        <v/>
      </c>
      <c r="M89" s="19" t="str">
        <f t="shared" si="20"/>
        <v/>
      </c>
      <c r="O89" s="18"/>
      <c r="P89" s="18"/>
    </row>
    <row r="90" spans="1:16">
      <c r="A90" s="29"/>
      <c r="B90" s="30"/>
      <c r="C90" s="30"/>
      <c r="D90" s="19" t="str">
        <f t="shared" si="11"/>
        <v/>
      </c>
      <c r="E90" s="19" t="str">
        <f t="shared" si="12"/>
        <v/>
      </c>
      <c r="F90" s="19" t="str">
        <f t="shared" si="13"/>
        <v/>
      </c>
      <c r="G90" s="19" t="str">
        <f t="shared" si="14"/>
        <v/>
      </c>
      <c r="H90" s="19" t="str">
        <f t="shared" si="15"/>
        <v/>
      </c>
      <c r="I90" s="19" t="str">
        <f t="shared" si="16"/>
        <v/>
      </c>
      <c r="J90" s="19" t="str">
        <f t="shared" si="17"/>
        <v/>
      </c>
      <c r="K90" s="19" t="str">
        <f t="shared" si="18"/>
        <v/>
      </c>
      <c r="L90" s="19" t="str">
        <f t="shared" si="19"/>
        <v/>
      </c>
      <c r="M90" s="19" t="str">
        <f t="shared" si="20"/>
        <v/>
      </c>
      <c r="O90" s="18"/>
      <c r="P90" s="18"/>
    </row>
    <row r="91" spans="1:16">
      <c r="A91" s="29"/>
      <c r="B91" s="30"/>
      <c r="C91" s="30"/>
      <c r="D91" s="19" t="str">
        <f t="shared" si="11"/>
        <v/>
      </c>
      <c r="E91" s="19" t="str">
        <f t="shared" si="12"/>
        <v/>
      </c>
      <c r="F91" s="19" t="str">
        <f t="shared" si="13"/>
        <v/>
      </c>
      <c r="G91" s="19" t="str">
        <f t="shared" si="14"/>
        <v/>
      </c>
      <c r="H91" s="19" t="str">
        <f t="shared" si="15"/>
        <v/>
      </c>
      <c r="I91" s="19" t="str">
        <f t="shared" si="16"/>
        <v/>
      </c>
      <c r="J91" s="19" t="str">
        <f t="shared" si="17"/>
        <v/>
      </c>
      <c r="K91" s="19" t="str">
        <f t="shared" si="18"/>
        <v/>
      </c>
      <c r="L91" s="19" t="str">
        <f t="shared" si="19"/>
        <v/>
      </c>
      <c r="M91" s="19" t="str">
        <f t="shared" si="20"/>
        <v/>
      </c>
      <c r="O91" s="18"/>
      <c r="P91" s="18"/>
    </row>
    <row r="92" spans="1:16">
      <c r="A92" s="29"/>
      <c r="B92" s="30"/>
      <c r="C92" s="30"/>
      <c r="D92" s="19" t="str">
        <f t="shared" si="11"/>
        <v/>
      </c>
      <c r="E92" s="19" t="str">
        <f t="shared" si="12"/>
        <v/>
      </c>
      <c r="F92" s="19" t="str">
        <f t="shared" si="13"/>
        <v/>
      </c>
      <c r="G92" s="19" t="str">
        <f t="shared" si="14"/>
        <v/>
      </c>
      <c r="H92" s="19" t="str">
        <f t="shared" si="15"/>
        <v/>
      </c>
      <c r="I92" s="19" t="str">
        <f t="shared" si="16"/>
        <v/>
      </c>
      <c r="J92" s="19" t="str">
        <f t="shared" si="17"/>
        <v/>
      </c>
      <c r="K92" s="19" t="str">
        <f t="shared" si="18"/>
        <v/>
      </c>
      <c r="L92" s="19" t="str">
        <f t="shared" si="19"/>
        <v/>
      </c>
      <c r="M92" s="19" t="str">
        <f t="shared" si="20"/>
        <v/>
      </c>
      <c r="O92" s="18"/>
      <c r="P92" s="18"/>
    </row>
    <row r="93" spans="1:16">
      <c r="A93" s="29"/>
      <c r="B93" s="30"/>
      <c r="C93" s="30"/>
      <c r="D93" s="19" t="str">
        <f t="shared" si="11"/>
        <v/>
      </c>
      <c r="E93" s="19" t="str">
        <f t="shared" si="12"/>
        <v/>
      </c>
      <c r="F93" s="19" t="str">
        <f t="shared" si="13"/>
        <v/>
      </c>
      <c r="G93" s="19" t="str">
        <f t="shared" si="14"/>
        <v/>
      </c>
      <c r="H93" s="19" t="str">
        <f t="shared" si="15"/>
        <v/>
      </c>
      <c r="I93" s="19" t="str">
        <f t="shared" si="16"/>
        <v/>
      </c>
      <c r="J93" s="19" t="str">
        <f t="shared" si="17"/>
        <v/>
      </c>
      <c r="K93" s="19" t="str">
        <f t="shared" si="18"/>
        <v/>
      </c>
      <c r="L93" s="19" t="str">
        <f t="shared" si="19"/>
        <v/>
      </c>
      <c r="M93" s="19" t="str">
        <f t="shared" si="20"/>
        <v/>
      </c>
      <c r="O93" s="18"/>
      <c r="P93" s="18"/>
    </row>
    <row r="94" spans="1:16">
      <c r="A94" s="29"/>
      <c r="B94" s="30"/>
      <c r="C94" s="30"/>
      <c r="D94" s="19" t="str">
        <f t="shared" si="11"/>
        <v/>
      </c>
      <c r="E94" s="19" t="str">
        <f t="shared" si="12"/>
        <v/>
      </c>
      <c r="F94" s="19" t="str">
        <f t="shared" si="13"/>
        <v/>
      </c>
      <c r="G94" s="19" t="str">
        <f t="shared" si="14"/>
        <v/>
      </c>
      <c r="H94" s="19" t="str">
        <f t="shared" si="15"/>
        <v/>
      </c>
      <c r="I94" s="19" t="str">
        <f t="shared" si="16"/>
        <v/>
      </c>
      <c r="J94" s="19" t="str">
        <f t="shared" si="17"/>
        <v/>
      </c>
      <c r="K94" s="19" t="str">
        <f t="shared" si="18"/>
        <v/>
      </c>
      <c r="L94" s="19" t="str">
        <f t="shared" si="19"/>
        <v/>
      </c>
      <c r="M94" s="19" t="str">
        <f t="shared" si="20"/>
        <v/>
      </c>
      <c r="O94" s="18"/>
      <c r="P94" s="18"/>
    </row>
    <row r="95" spans="1:16">
      <c r="A95" s="29"/>
      <c r="B95" s="30"/>
      <c r="C95" s="30"/>
      <c r="D95" s="19" t="str">
        <f t="shared" si="11"/>
        <v/>
      </c>
      <c r="E95" s="19" t="str">
        <f t="shared" si="12"/>
        <v/>
      </c>
      <c r="F95" s="19" t="str">
        <f t="shared" si="13"/>
        <v/>
      </c>
      <c r="G95" s="19" t="str">
        <f t="shared" si="14"/>
        <v/>
      </c>
      <c r="H95" s="19" t="str">
        <f t="shared" si="15"/>
        <v/>
      </c>
      <c r="I95" s="19" t="str">
        <f t="shared" si="16"/>
        <v/>
      </c>
      <c r="J95" s="19" t="str">
        <f t="shared" si="17"/>
        <v/>
      </c>
      <c r="K95" s="19" t="str">
        <f t="shared" si="18"/>
        <v/>
      </c>
      <c r="L95" s="19" t="str">
        <f t="shared" si="19"/>
        <v/>
      </c>
      <c r="M95" s="19" t="str">
        <f t="shared" si="20"/>
        <v/>
      </c>
      <c r="O95" s="18"/>
      <c r="P95" s="18"/>
    </row>
    <row r="96" spans="1:16">
      <c r="A96" s="29"/>
      <c r="B96" s="30"/>
      <c r="C96" s="30"/>
      <c r="D96" s="19" t="str">
        <f t="shared" si="11"/>
        <v/>
      </c>
      <c r="E96" s="19" t="str">
        <f t="shared" si="12"/>
        <v/>
      </c>
      <c r="F96" s="19" t="str">
        <f t="shared" si="13"/>
        <v/>
      </c>
      <c r="G96" s="19" t="str">
        <f t="shared" si="14"/>
        <v/>
      </c>
      <c r="H96" s="19" t="str">
        <f t="shared" si="15"/>
        <v/>
      </c>
      <c r="I96" s="19" t="str">
        <f t="shared" si="16"/>
        <v/>
      </c>
      <c r="J96" s="19" t="str">
        <f t="shared" si="17"/>
        <v/>
      </c>
      <c r="K96" s="19" t="str">
        <f t="shared" si="18"/>
        <v/>
      </c>
      <c r="L96" s="19" t="str">
        <f t="shared" si="19"/>
        <v/>
      </c>
      <c r="M96" s="19" t="str">
        <f t="shared" si="20"/>
        <v/>
      </c>
      <c r="O96" s="18"/>
      <c r="P96" s="18"/>
    </row>
    <row r="97" spans="1:16">
      <c r="A97" s="29"/>
      <c r="B97" s="30"/>
      <c r="C97" s="30"/>
      <c r="D97" s="19" t="str">
        <f t="shared" si="11"/>
        <v/>
      </c>
      <c r="E97" s="19" t="str">
        <f t="shared" si="12"/>
        <v/>
      </c>
      <c r="F97" s="19" t="str">
        <f t="shared" si="13"/>
        <v/>
      </c>
      <c r="G97" s="19" t="str">
        <f t="shared" si="14"/>
        <v/>
      </c>
      <c r="H97" s="19" t="str">
        <f t="shared" si="15"/>
        <v/>
      </c>
      <c r="I97" s="19" t="str">
        <f t="shared" si="16"/>
        <v/>
      </c>
      <c r="J97" s="19" t="str">
        <f t="shared" si="17"/>
        <v/>
      </c>
      <c r="K97" s="19" t="str">
        <f t="shared" si="18"/>
        <v/>
      </c>
      <c r="L97" s="19" t="str">
        <f t="shared" si="19"/>
        <v/>
      </c>
      <c r="M97" s="19" t="str">
        <f t="shared" si="20"/>
        <v/>
      </c>
      <c r="O97" s="18"/>
      <c r="P97" s="18"/>
    </row>
    <row r="98" spans="1:16">
      <c r="A98" s="29"/>
      <c r="B98" s="30"/>
      <c r="C98" s="30"/>
      <c r="D98" s="19" t="str">
        <f t="shared" si="11"/>
        <v/>
      </c>
      <c r="E98" s="19" t="str">
        <f t="shared" si="12"/>
        <v/>
      </c>
      <c r="F98" s="19" t="str">
        <f t="shared" si="13"/>
        <v/>
      </c>
      <c r="G98" s="19" t="str">
        <f t="shared" si="14"/>
        <v/>
      </c>
      <c r="H98" s="19" t="str">
        <f t="shared" si="15"/>
        <v/>
      </c>
      <c r="I98" s="19" t="str">
        <f t="shared" si="16"/>
        <v/>
      </c>
      <c r="J98" s="19" t="str">
        <f t="shared" si="17"/>
        <v/>
      </c>
      <c r="K98" s="19" t="str">
        <f t="shared" si="18"/>
        <v/>
      </c>
      <c r="L98" s="19" t="str">
        <f t="shared" si="19"/>
        <v/>
      </c>
      <c r="M98" s="19" t="str">
        <f t="shared" si="20"/>
        <v/>
      </c>
      <c r="O98" s="18"/>
      <c r="P98" s="18"/>
    </row>
    <row r="99" spans="1:16">
      <c r="A99" s="29"/>
      <c r="B99" s="30"/>
      <c r="C99" s="30"/>
      <c r="D99" s="19" t="str">
        <f t="shared" si="11"/>
        <v/>
      </c>
      <c r="E99" s="19" t="str">
        <f t="shared" si="12"/>
        <v/>
      </c>
      <c r="F99" s="19" t="str">
        <f t="shared" si="13"/>
        <v/>
      </c>
      <c r="G99" s="19" t="str">
        <f t="shared" si="14"/>
        <v/>
      </c>
      <c r="H99" s="19" t="str">
        <f t="shared" si="15"/>
        <v/>
      </c>
      <c r="I99" s="19" t="str">
        <f t="shared" si="16"/>
        <v/>
      </c>
      <c r="J99" s="19" t="str">
        <f t="shared" si="17"/>
        <v/>
      </c>
      <c r="K99" s="19" t="str">
        <f t="shared" si="18"/>
        <v/>
      </c>
      <c r="L99" s="19" t="str">
        <f t="shared" si="19"/>
        <v/>
      </c>
      <c r="M99" s="19" t="str">
        <f t="shared" si="20"/>
        <v/>
      </c>
      <c r="O99" s="18"/>
      <c r="P99" s="18"/>
    </row>
    <row r="100" spans="1:16">
      <c r="A100" s="29"/>
      <c r="B100" s="30"/>
      <c r="C100" s="30"/>
      <c r="D100" s="19" t="str">
        <f t="shared" si="11"/>
        <v/>
      </c>
      <c r="E100" s="19" t="str">
        <f t="shared" si="12"/>
        <v/>
      </c>
      <c r="F100" s="19" t="str">
        <f t="shared" si="13"/>
        <v/>
      </c>
      <c r="G100" s="19" t="str">
        <f t="shared" si="14"/>
        <v/>
      </c>
      <c r="H100" s="19" t="str">
        <f t="shared" si="15"/>
        <v/>
      </c>
      <c r="I100" s="19" t="str">
        <f t="shared" si="16"/>
        <v/>
      </c>
      <c r="J100" s="19" t="str">
        <f t="shared" si="17"/>
        <v/>
      </c>
      <c r="K100" s="19" t="str">
        <f t="shared" si="18"/>
        <v/>
      </c>
      <c r="L100" s="19" t="str">
        <f t="shared" si="19"/>
        <v/>
      </c>
      <c r="M100" s="19" t="str">
        <f t="shared" si="20"/>
        <v/>
      </c>
      <c r="O100" s="18"/>
      <c r="P100" s="18"/>
    </row>
    <row r="101" spans="1:16">
      <c r="A101" s="29"/>
      <c r="B101" s="30"/>
      <c r="C101" s="30"/>
      <c r="D101" s="19" t="str">
        <f t="shared" si="11"/>
        <v/>
      </c>
      <c r="E101" s="19" t="str">
        <f t="shared" si="12"/>
        <v/>
      </c>
      <c r="F101" s="19" t="str">
        <f t="shared" si="13"/>
        <v/>
      </c>
      <c r="G101" s="19" t="str">
        <f t="shared" si="14"/>
        <v/>
      </c>
      <c r="H101" s="19" t="str">
        <f t="shared" si="15"/>
        <v/>
      </c>
      <c r="I101" s="19" t="str">
        <f t="shared" si="16"/>
        <v/>
      </c>
      <c r="J101" s="19" t="str">
        <f t="shared" si="17"/>
        <v/>
      </c>
      <c r="K101" s="19" t="str">
        <f t="shared" si="18"/>
        <v/>
      </c>
      <c r="L101" s="19" t="str">
        <f t="shared" si="19"/>
        <v/>
      </c>
      <c r="M101" s="19" t="str">
        <f t="shared" si="20"/>
        <v/>
      </c>
      <c r="O101" s="18"/>
      <c r="P101" s="18"/>
    </row>
    <row r="102" spans="1:16">
      <c r="A102" s="29"/>
      <c r="B102" s="30"/>
      <c r="C102" s="30"/>
      <c r="D102" s="19" t="str">
        <f t="shared" si="11"/>
        <v/>
      </c>
      <c r="E102" s="19" t="str">
        <f t="shared" si="12"/>
        <v/>
      </c>
      <c r="F102" s="19" t="str">
        <f t="shared" si="13"/>
        <v/>
      </c>
      <c r="G102" s="19" t="str">
        <f t="shared" si="14"/>
        <v/>
      </c>
      <c r="H102" s="19" t="str">
        <f t="shared" si="15"/>
        <v/>
      </c>
      <c r="I102" s="19" t="str">
        <f t="shared" si="16"/>
        <v/>
      </c>
      <c r="J102" s="19" t="str">
        <f t="shared" si="17"/>
        <v/>
      </c>
      <c r="K102" s="19" t="str">
        <f t="shared" si="18"/>
        <v/>
      </c>
      <c r="L102" s="19" t="str">
        <f t="shared" si="19"/>
        <v/>
      </c>
      <c r="M102" s="19" t="str">
        <f t="shared" si="20"/>
        <v/>
      </c>
      <c r="O102" s="18"/>
      <c r="P102" s="18"/>
    </row>
    <row r="103" spans="1:16">
      <c r="A103" s="29"/>
      <c r="B103" s="30"/>
      <c r="C103" s="30"/>
      <c r="D103" s="19" t="str">
        <f t="shared" si="11"/>
        <v/>
      </c>
      <c r="E103" s="19" t="str">
        <f t="shared" si="12"/>
        <v/>
      </c>
      <c r="F103" s="19" t="str">
        <f t="shared" si="13"/>
        <v/>
      </c>
      <c r="G103" s="19" t="str">
        <f t="shared" si="14"/>
        <v/>
      </c>
      <c r="H103" s="19" t="str">
        <f t="shared" si="15"/>
        <v/>
      </c>
      <c r="I103" s="19" t="str">
        <f t="shared" si="16"/>
        <v/>
      </c>
      <c r="J103" s="19" t="str">
        <f t="shared" si="17"/>
        <v/>
      </c>
      <c r="K103" s="19" t="str">
        <f t="shared" si="18"/>
        <v/>
      </c>
      <c r="L103" s="19" t="str">
        <f t="shared" si="19"/>
        <v/>
      </c>
      <c r="M103" s="19" t="str">
        <f t="shared" si="20"/>
        <v/>
      </c>
      <c r="O103" s="18"/>
      <c r="P103" s="18"/>
    </row>
    <row r="104" spans="1:16">
      <c r="A104" s="29"/>
      <c r="B104" s="30"/>
      <c r="C104" s="30"/>
      <c r="D104" s="19" t="str">
        <f t="shared" si="11"/>
        <v/>
      </c>
      <c r="E104" s="19" t="str">
        <f t="shared" si="12"/>
        <v/>
      </c>
      <c r="F104" s="19" t="str">
        <f t="shared" si="13"/>
        <v/>
      </c>
      <c r="G104" s="19" t="str">
        <f t="shared" si="14"/>
        <v/>
      </c>
      <c r="H104" s="19" t="str">
        <f t="shared" si="15"/>
        <v/>
      </c>
      <c r="I104" s="19" t="str">
        <f t="shared" si="16"/>
        <v/>
      </c>
      <c r="J104" s="19" t="str">
        <f t="shared" si="17"/>
        <v/>
      </c>
      <c r="K104" s="19" t="str">
        <f t="shared" si="18"/>
        <v/>
      </c>
      <c r="L104" s="19" t="str">
        <f t="shared" si="19"/>
        <v/>
      </c>
      <c r="M104" s="19" t="str">
        <f t="shared" si="20"/>
        <v/>
      </c>
      <c r="O104" s="18"/>
      <c r="P104" s="18"/>
    </row>
    <row r="105" spans="1:16">
      <c r="A105" s="29"/>
      <c r="B105" s="30"/>
      <c r="C105" s="30"/>
      <c r="D105" s="19" t="str">
        <f t="shared" si="11"/>
        <v/>
      </c>
      <c r="E105" s="19" t="str">
        <f t="shared" si="12"/>
        <v/>
      </c>
      <c r="F105" s="19" t="str">
        <f t="shared" si="13"/>
        <v/>
      </c>
      <c r="G105" s="19" t="str">
        <f t="shared" si="14"/>
        <v/>
      </c>
      <c r="H105" s="19" t="str">
        <f t="shared" si="15"/>
        <v/>
      </c>
      <c r="I105" s="19" t="str">
        <f t="shared" si="16"/>
        <v/>
      </c>
      <c r="J105" s="19" t="str">
        <f t="shared" si="17"/>
        <v/>
      </c>
      <c r="K105" s="19" t="str">
        <f t="shared" si="18"/>
        <v/>
      </c>
      <c r="L105" s="19" t="str">
        <f t="shared" si="19"/>
        <v/>
      </c>
      <c r="M105" s="19" t="str">
        <f t="shared" si="20"/>
        <v/>
      </c>
      <c r="O105" s="18"/>
      <c r="P105" s="18"/>
    </row>
    <row r="106" spans="1:16">
      <c r="A106" s="29"/>
      <c r="B106" s="30"/>
      <c r="C106" s="30"/>
      <c r="D106" s="19" t="str">
        <f t="shared" si="11"/>
        <v/>
      </c>
      <c r="E106" s="19" t="str">
        <f t="shared" si="12"/>
        <v/>
      </c>
      <c r="F106" s="19" t="str">
        <f t="shared" si="13"/>
        <v/>
      </c>
      <c r="G106" s="19" t="str">
        <f t="shared" si="14"/>
        <v/>
      </c>
      <c r="H106" s="19" t="str">
        <f t="shared" si="15"/>
        <v/>
      </c>
      <c r="I106" s="19" t="str">
        <f t="shared" si="16"/>
        <v/>
      </c>
      <c r="J106" s="19" t="str">
        <f t="shared" si="17"/>
        <v/>
      </c>
      <c r="K106" s="19" t="str">
        <f t="shared" si="18"/>
        <v/>
      </c>
      <c r="L106" s="19" t="str">
        <f t="shared" si="19"/>
        <v/>
      </c>
      <c r="M106" s="19" t="str">
        <f t="shared" si="20"/>
        <v/>
      </c>
      <c r="O106" s="18"/>
      <c r="P106" s="18"/>
    </row>
    <row r="107" spans="1:16">
      <c r="A107" s="29"/>
      <c r="B107" s="30"/>
      <c r="C107" s="30"/>
      <c r="D107" s="19" t="str">
        <f t="shared" si="11"/>
        <v/>
      </c>
      <c r="E107" s="19" t="str">
        <f t="shared" si="12"/>
        <v/>
      </c>
      <c r="F107" s="19" t="str">
        <f t="shared" si="13"/>
        <v/>
      </c>
      <c r="G107" s="19" t="str">
        <f t="shared" si="14"/>
        <v/>
      </c>
      <c r="H107" s="19" t="str">
        <f t="shared" si="15"/>
        <v/>
      </c>
      <c r="I107" s="19" t="str">
        <f t="shared" si="16"/>
        <v/>
      </c>
      <c r="J107" s="19" t="str">
        <f t="shared" si="17"/>
        <v/>
      </c>
      <c r="K107" s="19" t="str">
        <f t="shared" si="18"/>
        <v/>
      </c>
      <c r="L107" s="19" t="str">
        <f t="shared" si="19"/>
        <v/>
      </c>
      <c r="M107" s="19" t="str">
        <f t="shared" si="20"/>
        <v/>
      </c>
      <c r="O107" s="18"/>
      <c r="P107" s="18"/>
    </row>
    <row r="108" spans="1:16">
      <c r="A108" s="29"/>
      <c r="B108" s="30"/>
      <c r="C108" s="30"/>
      <c r="D108" s="19" t="str">
        <f t="shared" si="11"/>
        <v/>
      </c>
      <c r="E108" s="19" t="str">
        <f t="shared" si="12"/>
        <v/>
      </c>
      <c r="F108" s="19" t="str">
        <f t="shared" si="13"/>
        <v/>
      </c>
      <c r="G108" s="19" t="str">
        <f t="shared" si="14"/>
        <v/>
      </c>
      <c r="H108" s="19" t="str">
        <f t="shared" si="15"/>
        <v/>
      </c>
      <c r="I108" s="19" t="str">
        <f t="shared" si="16"/>
        <v/>
      </c>
      <c r="J108" s="19" t="str">
        <f t="shared" si="17"/>
        <v/>
      </c>
      <c r="K108" s="19" t="str">
        <f t="shared" si="18"/>
        <v/>
      </c>
      <c r="L108" s="19" t="str">
        <f t="shared" si="19"/>
        <v/>
      </c>
      <c r="M108" s="19" t="str">
        <f t="shared" si="20"/>
        <v/>
      </c>
      <c r="O108" s="18"/>
      <c r="P108" s="18"/>
    </row>
    <row r="109" spans="1:16">
      <c r="A109" s="29"/>
      <c r="B109" s="30"/>
      <c r="C109" s="30"/>
      <c r="D109" s="19" t="str">
        <f t="shared" si="11"/>
        <v/>
      </c>
      <c r="E109" s="19" t="str">
        <f t="shared" si="12"/>
        <v/>
      </c>
      <c r="F109" s="19" t="str">
        <f t="shared" si="13"/>
        <v/>
      </c>
      <c r="G109" s="19" t="str">
        <f t="shared" si="14"/>
        <v/>
      </c>
      <c r="H109" s="19" t="str">
        <f t="shared" si="15"/>
        <v/>
      </c>
      <c r="I109" s="19" t="str">
        <f t="shared" si="16"/>
        <v/>
      </c>
      <c r="J109" s="19" t="str">
        <f t="shared" si="17"/>
        <v/>
      </c>
      <c r="K109" s="19" t="str">
        <f t="shared" si="18"/>
        <v/>
      </c>
      <c r="L109" s="19" t="str">
        <f t="shared" si="19"/>
        <v/>
      </c>
      <c r="M109" s="19" t="str">
        <f t="shared" si="20"/>
        <v/>
      </c>
      <c r="O109" s="18"/>
      <c r="P109" s="18"/>
    </row>
    <row r="110" spans="1:16">
      <c r="A110" s="29"/>
      <c r="B110" s="30"/>
      <c r="C110" s="30"/>
      <c r="D110" s="19" t="str">
        <f t="shared" si="11"/>
        <v/>
      </c>
      <c r="E110" s="19" t="str">
        <f t="shared" si="12"/>
        <v/>
      </c>
      <c r="F110" s="19" t="str">
        <f t="shared" si="13"/>
        <v/>
      </c>
      <c r="G110" s="19" t="str">
        <f t="shared" si="14"/>
        <v/>
      </c>
      <c r="H110" s="19" t="str">
        <f t="shared" si="15"/>
        <v/>
      </c>
      <c r="I110" s="19" t="str">
        <f t="shared" si="16"/>
        <v/>
      </c>
      <c r="J110" s="19" t="str">
        <f t="shared" si="17"/>
        <v/>
      </c>
      <c r="K110" s="19" t="str">
        <f t="shared" si="18"/>
        <v/>
      </c>
      <c r="L110" s="19" t="str">
        <f t="shared" si="19"/>
        <v/>
      </c>
      <c r="M110" s="19" t="str">
        <f t="shared" si="20"/>
        <v/>
      </c>
      <c r="O110" s="18"/>
      <c r="P110" s="18"/>
    </row>
    <row r="111" spans="1:16">
      <c r="A111" s="29"/>
      <c r="B111" s="30"/>
      <c r="C111" s="30"/>
      <c r="D111" s="19" t="str">
        <f t="shared" si="11"/>
        <v/>
      </c>
      <c r="E111" s="19" t="str">
        <f t="shared" si="12"/>
        <v/>
      </c>
      <c r="F111" s="19" t="str">
        <f t="shared" si="13"/>
        <v/>
      </c>
      <c r="G111" s="19" t="str">
        <f t="shared" si="14"/>
        <v/>
      </c>
      <c r="H111" s="19" t="str">
        <f t="shared" si="15"/>
        <v/>
      </c>
      <c r="I111" s="19" t="str">
        <f t="shared" si="16"/>
        <v/>
      </c>
      <c r="J111" s="19" t="str">
        <f t="shared" si="17"/>
        <v/>
      </c>
      <c r="K111" s="19" t="str">
        <f t="shared" si="18"/>
        <v/>
      </c>
      <c r="L111" s="19" t="str">
        <f t="shared" si="19"/>
        <v/>
      </c>
      <c r="M111" s="19" t="str">
        <f t="shared" si="20"/>
        <v/>
      </c>
      <c r="O111" s="18"/>
      <c r="P111" s="18"/>
    </row>
    <row r="112" spans="1:16">
      <c r="A112" s="29"/>
      <c r="B112" s="30"/>
      <c r="C112" s="30"/>
      <c r="D112" s="19" t="str">
        <f t="shared" si="11"/>
        <v/>
      </c>
      <c r="E112" s="19" t="str">
        <f t="shared" si="12"/>
        <v/>
      </c>
      <c r="F112" s="19" t="str">
        <f t="shared" si="13"/>
        <v/>
      </c>
      <c r="G112" s="19" t="str">
        <f t="shared" si="14"/>
        <v/>
      </c>
      <c r="H112" s="19" t="str">
        <f t="shared" si="15"/>
        <v/>
      </c>
      <c r="I112" s="19" t="str">
        <f t="shared" si="16"/>
        <v/>
      </c>
      <c r="J112" s="19" t="str">
        <f t="shared" si="17"/>
        <v/>
      </c>
      <c r="K112" s="19" t="str">
        <f t="shared" si="18"/>
        <v/>
      </c>
      <c r="L112" s="19" t="str">
        <f t="shared" si="19"/>
        <v/>
      </c>
      <c r="M112" s="19" t="str">
        <f t="shared" si="20"/>
        <v/>
      </c>
      <c r="O112" s="18"/>
      <c r="P112" s="18"/>
    </row>
    <row r="113" spans="1:16">
      <c r="A113" s="29"/>
      <c r="B113" s="30"/>
      <c r="C113" s="30"/>
      <c r="D113" s="19" t="str">
        <f t="shared" si="11"/>
        <v/>
      </c>
      <c r="E113" s="19" t="str">
        <f t="shared" si="12"/>
        <v/>
      </c>
      <c r="F113" s="19" t="str">
        <f t="shared" si="13"/>
        <v/>
      </c>
      <c r="G113" s="19" t="str">
        <f t="shared" si="14"/>
        <v/>
      </c>
      <c r="H113" s="19" t="str">
        <f t="shared" si="15"/>
        <v/>
      </c>
      <c r="I113" s="19" t="str">
        <f t="shared" si="16"/>
        <v/>
      </c>
      <c r="J113" s="19" t="str">
        <f t="shared" si="17"/>
        <v/>
      </c>
      <c r="K113" s="19" t="str">
        <f t="shared" si="18"/>
        <v/>
      </c>
      <c r="L113" s="19" t="str">
        <f t="shared" si="19"/>
        <v/>
      </c>
      <c r="M113" s="19" t="str">
        <f t="shared" si="20"/>
        <v/>
      </c>
      <c r="O113" s="18"/>
      <c r="P113" s="18"/>
    </row>
    <row r="114" spans="1:16">
      <c r="A114" s="29"/>
      <c r="B114" s="30"/>
      <c r="C114" s="30"/>
      <c r="D114" s="19" t="str">
        <f t="shared" si="11"/>
        <v/>
      </c>
      <c r="E114" s="19" t="str">
        <f t="shared" si="12"/>
        <v/>
      </c>
      <c r="F114" s="19" t="str">
        <f t="shared" si="13"/>
        <v/>
      </c>
      <c r="G114" s="19" t="str">
        <f t="shared" si="14"/>
        <v/>
      </c>
      <c r="H114" s="19" t="str">
        <f t="shared" si="15"/>
        <v/>
      </c>
      <c r="I114" s="19" t="str">
        <f t="shared" si="16"/>
        <v/>
      </c>
      <c r="J114" s="19" t="str">
        <f t="shared" si="17"/>
        <v/>
      </c>
      <c r="K114" s="19" t="str">
        <f t="shared" si="18"/>
        <v/>
      </c>
      <c r="L114" s="19" t="str">
        <f t="shared" si="19"/>
        <v/>
      </c>
      <c r="M114" s="19" t="str">
        <f t="shared" si="20"/>
        <v/>
      </c>
      <c r="O114" s="18"/>
      <c r="P114" s="18"/>
    </row>
    <row r="115" spans="1:16">
      <c r="A115" s="29"/>
      <c r="B115" s="30"/>
      <c r="C115" s="30"/>
      <c r="D115" s="19" t="str">
        <f t="shared" si="11"/>
        <v/>
      </c>
      <c r="E115" s="19" t="str">
        <f t="shared" si="12"/>
        <v/>
      </c>
      <c r="F115" s="19" t="str">
        <f t="shared" si="13"/>
        <v/>
      </c>
      <c r="G115" s="19" t="str">
        <f t="shared" si="14"/>
        <v/>
      </c>
      <c r="H115" s="19" t="str">
        <f t="shared" si="15"/>
        <v/>
      </c>
      <c r="I115" s="19" t="str">
        <f t="shared" si="16"/>
        <v/>
      </c>
      <c r="J115" s="19" t="str">
        <f t="shared" si="17"/>
        <v/>
      </c>
      <c r="K115" s="19" t="str">
        <f t="shared" si="18"/>
        <v/>
      </c>
      <c r="L115" s="19" t="str">
        <f t="shared" si="19"/>
        <v/>
      </c>
      <c r="M115" s="19" t="str">
        <f t="shared" si="20"/>
        <v/>
      </c>
      <c r="O115" s="18"/>
      <c r="P115" s="18"/>
    </row>
    <row r="116" spans="1:16">
      <c r="A116" s="29"/>
      <c r="B116" s="30"/>
      <c r="C116" s="30"/>
      <c r="D116" s="19" t="str">
        <f t="shared" si="11"/>
        <v/>
      </c>
      <c r="E116" s="19" t="str">
        <f t="shared" si="12"/>
        <v/>
      </c>
      <c r="F116" s="19" t="str">
        <f t="shared" si="13"/>
        <v/>
      </c>
      <c r="G116" s="19" t="str">
        <f t="shared" si="14"/>
        <v/>
      </c>
      <c r="H116" s="19" t="str">
        <f t="shared" si="15"/>
        <v/>
      </c>
      <c r="I116" s="19" t="str">
        <f t="shared" si="16"/>
        <v/>
      </c>
      <c r="J116" s="19" t="str">
        <f t="shared" si="17"/>
        <v/>
      </c>
      <c r="K116" s="19" t="str">
        <f t="shared" si="18"/>
        <v/>
      </c>
      <c r="L116" s="19" t="str">
        <f t="shared" si="19"/>
        <v/>
      </c>
      <c r="M116" s="19" t="str">
        <f t="shared" si="20"/>
        <v/>
      </c>
      <c r="O116" s="18"/>
      <c r="P116" s="18"/>
    </row>
    <row r="117" spans="1:16">
      <c r="A117" s="29"/>
      <c r="B117" s="30"/>
      <c r="C117" s="30"/>
      <c r="D117" s="19" t="str">
        <f t="shared" si="11"/>
        <v/>
      </c>
      <c r="E117" s="19" t="str">
        <f t="shared" si="12"/>
        <v/>
      </c>
      <c r="F117" s="19" t="str">
        <f t="shared" si="13"/>
        <v/>
      </c>
      <c r="G117" s="19" t="str">
        <f t="shared" si="14"/>
        <v/>
      </c>
      <c r="H117" s="19" t="str">
        <f t="shared" si="15"/>
        <v/>
      </c>
      <c r="I117" s="19" t="str">
        <f t="shared" si="16"/>
        <v/>
      </c>
      <c r="J117" s="19" t="str">
        <f t="shared" si="17"/>
        <v/>
      </c>
      <c r="K117" s="19" t="str">
        <f t="shared" si="18"/>
        <v/>
      </c>
      <c r="L117" s="19" t="str">
        <f t="shared" si="19"/>
        <v/>
      </c>
      <c r="M117" s="19" t="str">
        <f t="shared" si="20"/>
        <v/>
      </c>
      <c r="O117" s="18"/>
      <c r="P117" s="18"/>
    </row>
    <row r="118" spans="1:16">
      <c r="A118" s="29"/>
      <c r="B118" s="30"/>
      <c r="C118" s="30"/>
      <c r="D118" s="19" t="str">
        <f t="shared" si="11"/>
        <v/>
      </c>
      <c r="E118" s="19" t="str">
        <f t="shared" si="12"/>
        <v/>
      </c>
      <c r="F118" s="19" t="str">
        <f t="shared" si="13"/>
        <v/>
      </c>
      <c r="G118" s="19" t="str">
        <f t="shared" si="14"/>
        <v/>
      </c>
      <c r="H118" s="19" t="str">
        <f t="shared" si="15"/>
        <v/>
      </c>
      <c r="I118" s="19" t="str">
        <f t="shared" si="16"/>
        <v/>
      </c>
      <c r="J118" s="19" t="str">
        <f t="shared" si="17"/>
        <v/>
      </c>
      <c r="K118" s="19" t="str">
        <f t="shared" si="18"/>
        <v/>
      </c>
      <c r="L118" s="19" t="str">
        <f t="shared" si="19"/>
        <v/>
      </c>
      <c r="M118" s="19" t="str">
        <f t="shared" si="20"/>
        <v/>
      </c>
      <c r="O118" s="18"/>
      <c r="P118" s="18"/>
    </row>
    <row r="119" spans="1:16">
      <c r="A119" s="29"/>
      <c r="B119" s="30"/>
      <c r="C119" s="30"/>
      <c r="D119" s="19" t="str">
        <f t="shared" si="11"/>
        <v/>
      </c>
      <c r="E119" s="19" t="str">
        <f t="shared" si="12"/>
        <v/>
      </c>
      <c r="F119" s="19" t="str">
        <f t="shared" si="13"/>
        <v/>
      </c>
      <c r="G119" s="19" t="str">
        <f t="shared" si="14"/>
        <v/>
      </c>
      <c r="H119" s="19" t="str">
        <f t="shared" si="15"/>
        <v/>
      </c>
      <c r="I119" s="19" t="str">
        <f t="shared" si="16"/>
        <v/>
      </c>
      <c r="J119" s="19" t="str">
        <f t="shared" si="17"/>
        <v/>
      </c>
      <c r="K119" s="19" t="str">
        <f t="shared" si="18"/>
        <v/>
      </c>
      <c r="L119" s="19" t="str">
        <f t="shared" si="19"/>
        <v/>
      </c>
      <c r="M119" s="19" t="str">
        <f t="shared" si="20"/>
        <v/>
      </c>
      <c r="O119" s="18"/>
      <c r="P119" s="18"/>
    </row>
    <row r="120" spans="1:16">
      <c r="A120" s="29"/>
      <c r="B120" s="30"/>
      <c r="C120" s="30"/>
      <c r="D120" s="19" t="str">
        <f t="shared" si="11"/>
        <v/>
      </c>
      <c r="E120" s="19" t="str">
        <f t="shared" si="12"/>
        <v/>
      </c>
      <c r="F120" s="19" t="str">
        <f t="shared" si="13"/>
        <v/>
      </c>
      <c r="G120" s="19" t="str">
        <f t="shared" si="14"/>
        <v/>
      </c>
      <c r="H120" s="19" t="str">
        <f t="shared" si="15"/>
        <v/>
      </c>
      <c r="I120" s="19" t="str">
        <f t="shared" si="16"/>
        <v/>
      </c>
      <c r="J120" s="19" t="str">
        <f t="shared" si="17"/>
        <v/>
      </c>
      <c r="K120" s="19" t="str">
        <f t="shared" si="18"/>
        <v/>
      </c>
      <c r="L120" s="19" t="str">
        <f t="shared" si="19"/>
        <v/>
      </c>
      <c r="M120" s="19" t="str">
        <f t="shared" si="20"/>
        <v/>
      </c>
      <c r="O120" s="18"/>
      <c r="P120" s="18"/>
    </row>
    <row r="121" spans="1:16">
      <c r="A121" s="29"/>
      <c r="B121" s="30"/>
      <c r="C121" s="30"/>
      <c r="D121" s="19" t="str">
        <f t="shared" si="11"/>
        <v/>
      </c>
      <c r="E121" s="19" t="str">
        <f t="shared" si="12"/>
        <v/>
      </c>
      <c r="F121" s="19" t="str">
        <f t="shared" si="13"/>
        <v/>
      </c>
      <c r="G121" s="19" t="str">
        <f t="shared" si="14"/>
        <v/>
      </c>
      <c r="H121" s="19" t="str">
        <f t="shared" si="15"/>
        <v/>
      </c>
      <c r="I121" s="19" t="str">
        <f t="shared" si="16"/>
        <v/>
      </c>
      <c r="J121" s="19" t="str">
        <f t="shared" si="17"/>
        <v/>
      </c>
      <c r="K121" s="19" t="str">
        <f t="shared" si="18"/>
        <v/>
      </c>
      <c r="L121" s="19" t="str">
        <f t="shared" si="19"/>
        <v/>
      </c>
      <c r="M121" s="19" t="str">
        <f t="shared" si="20"/>
        <v/>
      </c>
      <c r="O121" s="18"/>
      <c r="P121" s="18"/>
    </row>
    <row r="122" spans="1:16">
      <c r="A122" s="29"/>
      <c r="B122" s="30"/>
      <c r="C122" s="30"/>
      <c r="D122" s="19" t="str">
        <f t="shared" si="11"/>
        <v/>
      </c>
      <c r="E122" s="19" t="str">
        <f t="shared" si="12"/>
        <v/>
      </c>
      <c r="F122" s="19" t="str">
        <f t="shared" si="13"/>
        <v/>
      </c>
      <c r="G122" s="19" t="str">
        <f t="shared" si="14"/>
        <v/>
      </c>
      <c r="H122" s="19" t="str">
        <f t="shared" si="15"/>
        <v/>
      </c>
      <c r="I122" s="19" t="str">
        <f t="shared" si="16"/>
        <v/>
      </c>
      <c r="J122" s="19" t="str">
        <f t="shared" si="17"/>
        <v/>
      </c>
      <c r="K122" s="19" t="str">
        <f t="shared" si="18"/>
        <v/>
      </c>
      <c r="L122" s="19" t="str">
        <f t="shared" si="19"/>
        <v/>
      </c>
      <c r="M122" s="19" t="str">
        <f t="shared" si="20"/>
        <v/>
      </c>
      <c r="O122" s="18"/>
      <c r="P122" s="18"/>
    </row>
    <row r="123" spans="1:16">
      <c r="A123" s="29"/>
      <c r="B123" s="30"/>
      <c r="C123" s="30"/>
      <c r="D123" s="19" t="str">
        <f t="shared" si="11"/>
        <v/>
      </c>
      <c r="E123" s="19" t="str">
        <f t="shared" si="12"/>
        <v/>
      </c>
      <c r="F123" s="19" t="str">
        <f t="shared" si="13"/>
        <v/>
      </c>
      <c r="G123" s="19" t="str">
        <f t="shared" si="14"/>
        <v/>
      </c>
      <c r="H123" s="19" t="str">
        <f t="shared" si="15"/>
        <v/>
      </c>
      <c r="I123" s="19" t="str">
        <f t="shared" si="16"/>
        <v/>
      </c>
      <c r="J123" s="19" t="str">
        <f t="shared" si="17"/>
        <v/>
      </c>
      <c r="K123" s="19" t="str">
        <f t="shared" si="18"/>
        <v/>
      </c>
      <c r="L123" s="19" t="str">
        <f t="shared" si="19"/>
        <v/>
      </c>
      <c r="M123" s="19" t="str">
        <f t="shared" si="20"/>
        <v/>
      </c>
      <c r="O123" s="18"/>
      <c r="P123" s="18"/>
    </row>
    <row r="124" spans="1:16">
      <c r="A124" s="29"/>
      <c r="B124" s="30"/>
      <c r="C124" s="30"/>
      <c r="D124" s="19" t="str">
        <f t="shared" si="11"/>
        <v/>
      </c>
      <c r="E124" s="19" t="str">
        <f t="shared" si="12"/>
        <v/>
      </c>
      <c r="F124" s="19" t="str">
        <f t="shared" si="13"/>
        <v/>
      </c>
      <c r="G124" s="19" t="str">
        <f t="shared" si="14"/>
        <v/>
      </c>
      <c r="H124" s="19" t="str">
        <f t="shared" si="15"/>
        <v/>
      </c>
      <c r="I124" s="19" t="str">
        <f t="shared" si="16"/>
        <v/>
      </c>
      <c r="J124" s="19" t="str">
        <f t="shared" si="17"/>
        <v/>
      </c>
      <c r="K124" s="19" t="str">
        <f t="shared" si="18"/>
        <v/>
      </c>
      <c r="L124" s="19" t="str">
        <f t="shared" si="19"/>
        <v/>
      </c>
      <c r="M124" s="19" t="str">
        <f t="shared" si="20"/>
        <v/>
      </c>
      <c r="O124" s="18"/>
      <c r="P124" s="18"/>
    </row>
    <row r="125" spans="1:16">
      <c r="A125" s="29"/>
      <c r="B125" s="30"/>
      <c r="C125" s="30"/>
      <c r="D125" s="19" t="str">
        <f t="shared" si="11"/>
        <v/>
      </c>
      <c r="E125" s="19" t="str">
        <f t="shared" si="12"/>
        <v/>
      </c>
      <c r="F125" s="19" t="str">
        <f t="shared" si="13"/>
        <v/>
      </c>
      <c r="G125" s="19" t="str">
        <f t="shared" si="14"/>
        <v/>
      </c>
      <c r="H125" s="19" t="str">
        <f t="shared" si="15"/>
        <v/>
      </c>
      <c r="I125" s="19" t="str">
        <f t="shared" si="16"/>
        <v/>
      </c>
      <c r="J125" s="19" t="str">
        <f t="shared" si="17"/>
        <v/>
      </c>
      <c r="K125" s="19" t="str">
        <f t="shared" si="18"/>
        <v/>
      </c>
      <c r="L125" s="19" t="str">
        <f t="shared" si="19"/>
        <v/>
      </c>
      <c r="M125" s="19" t="str">
        <f t="shared" si="20"/>
        <v/>
      </c>
      <c r="O125" s="18"/>
      <c r="P125" s="18"/>
    </row>
    <row r="126" spans="1:16">
      <c r="A126" s="29"/>
      <c r="B126" s="30"/>
      <c r="C126" s="30"/>
      <c r="D126" s="19" t="str">
        <f t="shared" si="11"/>
        <v/>
      </c>
      <c r="E126" s="19" t="str">
        <f t="shared" si="12"/>
        <v/>
      </c>
      <c r="F126" s="19" t="str">
        <f t="shared" si="13"/>
        <v/>
      </c>
      <c r="G126" s="19" t="str">
        <f t="shared" si="14"/>
        <v/>
      </c>
      <c r="H126" s="19" t="str">
        <f t="shared" si="15"/>
        <v/>
      </c>
      <c r="I126" s="19" t="str">
        <f t="shared" si="16"/>
        <v/>
      </c>
      <c r="J126" s="19" t="str">
        <f t="shared" si="17"/>
        <v/>
      </c>
      <c r="K126" s="19" t="str">
        <f t="shared" si="18"/>
        <v/>
      </c>
      <c r="L126" s="19" t="str">
        <f t="shared" si="19"/>
        <v/>
      </c>
      <c r="M126" s="19" t="str">
        <f t="shared" si="20"/>
        <v/>
      </c>
      <c r="O126" s="18"/>
      <c r="P126" s="18"/>
    </row>
    <row r="127" spans="1:16">
      <c r="A127" s="29"/>
      <c r="B127" s="30"/>
      <c r="C127" s="30"/>
      <c r="D127" s="19" t="str">
        <f t="shared" si="11"/>
        <v/>
      </c>
      <c r="E127" s="19" t="str">
        <f t="shared" si="12"/>
        <v/>
      </c>
      <c r="F127" s="19" t="str">
        <f t="shared" si="13"/>
        <v/>
      </c>
      <c r="G127" s="19" t="str">
        <f t="shared" si="14"/>
        <v/>
      </c>
      <c r="H127" s="19" t="str">
        <f t="shared" si="15"/>
        <v/>
      </c>
      <c r="I127" s="19" t="str">
        <f t="shared" si="16"/>
        <v/>
      </c>
      <c r="J127" s="19" t="str">
        <f t="shared" si="17"/>
        <v/>
      </c>
      <c r="K127" s="19" t="str">
        <f t="shared" si="18"/>
        <v/>
      </c>
      <c r="L127" s="19" t="str">
        <f t="shared" si="19"/>
        <v/>
      </c>
      <c r="M127" s="19" t="str">
        <f t="shared" si="20"/>
        <v/>
      </c>
      <c r="O127" s="18"/>
      <c r="P127" s="18"/>
    </row>
    <row r="128" spans="1:16">
      <c r="A128" s="29"/>
      <c r="B128" s="30"/>
      <c r="C128" s="30"/>
      <c r="D128" s="19" t="str">
        <f t="shared" si="11"/>
        <v/>
      </c>
      <c r="E128" s="19" t="str">
        <f t="shared" si="12"/>
        <v/>
      </c>
      <c r="F128" s="19" t="str">
        <f t="shared" si="13"/>
        <v/>
      </c>
      <c r="G128" s="19" t="str">
        <f t="shared" si="14"/>
        <v/>
      </c>
      <c r="H128" s="19" t="str">
        <f t="shared" si="15"/>
        <v/>
      </c>
      <c r="I128" s="19" t="str">
        <f t="shared" si="16"/>
        <v/>
      </c>
      <c r="J128" s="19" t="str">
        <f t="shared" si="17"/>
        <v/>
      </c>
      <c r="K128" s="19" t="str">
        <f t="shared" si="18"/>
        <v/>
      </c>
      <c r="L128" s="19" t="str">
        <f t="shared" si="19"/>
        <v/>
      </c>
      <c r="M128" s="19" t="str">
        <f t="shared" si="20"/>
        <v/>
      </c>
      <c r="O128" s="18"/>
      <c r="P128" s="18"/>
    </row>
    <row r="129" spans="1:16">
      <c r="A129" s="29"/>
      <c r="B129" s="30"/>
      <c r="C129" s="30"/>
      <c r="D129" s="19" t="str">
        <f t="shared" si="11"/>
        <v/>
      </c>
      <c r="E129" s="19" t="str">
        <f t="shared" si="12"/>
        <v/>
      </c>
      <c r="F129" s="19" t="str">
        <f t="shared" si="13"/>
        <v/>
      </c>
      <c r="G129" s="19" t="str">
        <f t="shared" si="14"/>
        <v/>
      </c>
      <c r="H129" s="19" t="str">
        <f t="shared" si="15"/>
        <v/>
      </c>
      <c r="I129" s="19" t="str">
        <f t="shared" si="16"/>
        <v/>
      </c>
      <c r="J129" s="19" t="str">
        <f t="shared" si="17"/>
        <v/>
      </c>
      <c r="K129" s="19" t="str">
        <f t="shared" si="18"/>
        <v/>
      </c>
      <c r="L129" s="19" t="str">
        <f t="shared" si="19"/>
        <v/>
      </c>
      <c r="M129" s="19" t="str">
        <f t="shared" si="20"/>
        <v/>
      </c>
      <c r="O129" s="18"/>
      <c r="P129" s="18"/>
    </row>
    <row r="130" spans="1:16">
      <c r="A130" s="29"/>
      <c r="B130" s="30"/>
      <c r="C130" s="30"/>
      <c r="D130" s="19" t="str">
        <f t="shared" si="11"/>
        <v/>
      </c>
      <c r="E130" s="19" t="str">
        <f t="shared" si="12"/>
        <v/>
      </c>
      <c r="F130" s="19" t="str">
        <f t="shared" si="13"/>
        <v/>
      </c>
      <c r="G130" s="19" t="str">
        <f t="shared" si="14"/>
        <v/>
      </c>
      <c r="H130" s="19" t="str">
        <f t="shared" si="15"/>
        <v/>
      </c>
      <c r="I130" s="19" t="str">
        <f t="shared" si="16"/>
        <v/>
      </c>
      <c r="J130" s="19" t="str">
        <f t="shared" si="17"/>
        <v/>
      </c>
      <c r="K130" s="19" t="str">
        <f t="shared" si="18"/>
        <v/>
      </c>
      <c r="L130" s="19" t="str">
        <f t="shared" si="19"/>
        <v/>
      </c>
      <c r="M130" s="19" t="str">
        <f t="shared" si="20"/>
        <v/>
      </c>
      <c r="O130" s="18"/>
      <c r="P130" s="18"/>
    </row>
    <row r="131" spans="1:16">
      <c r="A131" s="29"/>
      <c r="B131" s="30"/>
      <c r="C131" s="30"/>
      <c r="D131" s="19" t="str">
        <f t="shared" si="11"/>
        <v/>
      </c>
      <c r="E131" s="19" t="str">
        <f t="shared" si="12"/>
        <v/>
      </c>
      <c r="F131" s="19" t="str">
        <f t="shared" si="13"/>
        <v/>
      </c>
      <c r="G131" s="19" t="str">
        <f t="shared" si="14"/>
        <v/>
      </c>
      <c r="H131" s="19" t="str">
        <f t="shared" si="15"/>
        <v/>
      </c>
      <c r="I131" s="19" t="str">
        <f t="shared" si="16"/>
        <v/>
      </c>
      <c r="J131" s="19" t="str">
        <f t="shared" si="17"/>
        <v/>
      </c>
      <c r="K131" s="19" t="str">
        <f t="shared" si="18"/>
        <v/>
      </c>
      <c r="L131" s="19" t="str">
        <f t="shared" si="19"/>
        <v/>
      </c>
      <c r="M131" s="19" t="str">
        <f t="shared" si="20"/>
        <v/>
      </c>
      <c r="O131" s="18"/>
      <c r="P131" s="18"/>
    </row>
    <row r="132" spans="1:16">
      <c r="A132" s="29"/>
      <c r="B132" s="30"/>
      <c r="C132" s="30"/>
      <c r="D132" s="19" t="str">
        <f t="shared" si="11"/>
        <v/>
      </c>
      <c r="E132" s="19" t="str">
        <f t="shared" si="12"/>
        <v/>
      </c>
      <c r="F132" s="19" t="str">
        <f t="shared" si="13"/>
        <v/>
      </c>
      <c r="G132" s="19" t="str">
        <f t="shared" si="14"/>
        <v/>
      </c>
      <c r="H132" s="19" t="str">
        <f t="shared" si="15"/>
        <v/>
      </c>
      <c r="I132" s="19" t="str">
        <f t="shared" si="16"/>
        <v/>
      </c>
      <c r="J132" s="19" t="str">
        <f t="shared" si="17"/>
        <v/>
      </c>
      <c r="K132" s="19" t="str">
        <f t="shared" si="18"/>
        <v/>
      </c>
      <c r="L132" s="19" t="str">
        <f t="shared" si="19"/>
        <v/>
      </c>
      <c r="M132" s="19" t="str">
        <f t="shared" si="20"/>
        <v/>
      </c>
      <c r="O132" s="18"/>
      <c r="P132" s="18"/>
    </row>
    <row r="133" spans="1:16">
      <c r="A133" s="29"/>
      <c r="B133" s="30"/>
      <c r="C133" s="30"/>
      <c r="D133" s="19" t="str">
        <f t="shared" si="11"/>
        <v/>
      </c>
      <c r="E133" s="19" t="str">
        <f t="shared" si="12"/>
        <v/>
      </c>
      <c r="F133" s="19" t="str">
        <f t="shared" si="13"/>
        <v/>
      </c>
      <c r="G133" s="19" t="str">
        <f t="shared" si="14"/>
        <v/>
      </c>
      <c r="H133" s="19" t="str">
        <f t="shared" si="15"/>
        <v/>
      </c>
      <c r="I133" s="19" t="str">
        <f t="shared" si="16"/>
        <v/>
      </c>
      <c r="J133" s="19" t="str">
        <f t="shared" si="17"/>
        <v/>
      </c>
      <c r="K133" s="19" t="str">
        <f t="shared" si="18"/>
        <v/>
      </c>
      <c r="L133" s="19" t="str">
        <f t="shared" si="19"/>
        <v/>
      </c>
      <c r="M133" s="19" t="str">
        <f t="shared" si="20"/>
        <v/>
      </c>
      <c r="O133" s="18"/>
      <c r="P133" s="18"/>
    </row>
    <row r="134" spans="1:16">
      <c r="A134" s="29"/>
      <c r="B134" s="30"/>
      <c r="C134" s="30"/>
      <c r="D134" s="19" t="str">
        <f t="shared" si="11"/>
        <v/>
      </c>
      <c r="E134" s="19" t="str">
        <f t="shared" si="12"/>
        <v/>
      </c>
      <c r="F134" s="19" t="str">
        <f t="shared" si="13"/>
        <v/>
      </c>
      <c r="G134" s="19" t="str">
        <f t="shared" si="14"/>
        <v/>
      </c>
      <c r="H134" s="19" t="str">
        <f t="shared" si="15"/>
        <v/>
      </c>
      <c r="I134" s="19" t="str">
        <f t="shared" si="16"/>
        <v/>
      </c>
      <c r="J134" s="19" t="str">
        <f t="shared" si="17"/>
        <v/>
      </c>
      <c r="K134" s="19" t="str">
        <f t="shared" si="18"/>
        <v/>
      </c>
      <c r="L134" s="19" t="str">
        <f t="shared" si="19"/>
        <v/>
      </c>
      <c r="M134" s="19" t="str">
        <f t="shared" si="20"/>
        <v/>
      </c>
      <c r="O134" s="18"/>
      <c r="P134" s="18"/>
    </row>
    <row r="135" spans="1:16">
      <c r="A135" s="29"/>
      <c r="B135" s="30"/>
      <c r="C135" s="30"/>
      <c r="D135" s="19" t="str">
        <f t="shared" si="11"/>
        <v/>
      </c>
      <c r="E135" s="19" t="str">
        <f t="shared" si="12"/>
        <v/>
      </c>
      <c r="F135" s="19" t="str">
        <f t="shared" si="13"/>
        <v/>
      </c>
      <c r="G135" s="19" t="str">
        <f t="shared" si="14"/>
        <v/>
      </c>
      <c r="H135" s="19" t="str">
        <f t="shared" si="15"/>
        <v/>
      </c>
      <c r="I135" s="19" t="str">
        <f t="shared" si="16"/>
        <v/>
      </c>
      <c r="J135" s="19" t="str">
        <f t="shared" si="17"/>
        <v/>
      </c>
      <c r="K135" s="19" t="str">
        <f t="shared" si="18"/>
        <v/>
      </c>
      <c r="L135" s="19" t="str">
        <f t="shared" si="19"/>
        <v/>
      </c>
      <c r="M135" s="19" t="str">
        <f t="shared" si="20"/>
        <v/>
      </c>
      <c r="O135" s="18"/>
      <c r="P135" s="18"/>
    </row>
    <row r="136" spans="1:16">
      <c r="A136" s="29"/>
      <c r="B136" s="30"/>
      <c r="C136" s="30"/>
      <c r="D136" s="19" t="str">
        <f t="shared" si="11"/>
        <v/>
      </c>
      <c r="E136" s="19" t="str">
        <f t="shared" si="12"/>
        <v/>
      </c>
      <c r="F136" s="19" t="str">
        <f t="shared" si="13"/>
        <v/>
      </c>
      <c r="G136" s="19" t="str">
        <f t="shared" si="14"/>
        <v/>
      </c>
      <c r="H136" s="19" t="str">
        <f t="shared" si="15"/>
        <v/>
      </c>
      <c r="I136" s="19" t="str">
        <f t="shared" si="16"/>
        <v/>
      </c>
      <c r="J136" s="19" t="str">
        <f t="shared" si="17"/>
        <v/>
      </c>
      <c r="K136" s="19" t="str">
        <f t="shared" si="18"/>
        <v/>
      </c>
      <c r="L136" s="19" t="str">
        <f t="shared" si="19"/>
        <v/>
      </c>
      <c r="M136" s="19" t="str">
        <f t="shared" si="20"/>
        <v/>
      </c>
      <c r="O136" s="18"/>
      <c r="P136" s="18"/>
    </row>
    <row r="137" spans="1:16">
      <c r="A137" s="29"/>
      <c r="B137" s="30"/>
      <c r="C137" s="30"/>
      <c r="D137" s="19" t="str">
        <f t="shared" ref="D137:D200" si="21">IF(OR($B137="Y",$B137="Yes"),TRUE,IF(OR($B137="N",$B137="No"),FALSE,""))</f>
        <v/>
      </c>
      <c r="E137" s="19" t="str">
        <f t="shared" ref="E137:E200" si="22">IF($A137&gt;0,$A137/52,"")</f>
        <v/>
      </c>
      <c r="F137" s="19" t="str">
        <f t="shared" ref="F137:F200" si="23">IF(OR($B137="Y",$B137="Yes"),$E137,"")</f>
        <v/>
      </c>
      <c r="G137" s="19" t="str">
        <f t="shared" ref="G137:G200" si="24">IF(AND(LEFT($B137,1)="y",LEFT($C137,1)="b"),$E137,"")</f>
        <v/>
      </c>
      <c r="H137" s="19" t="str">
        <f t="shared" ref="H137:H200" si="25">IF(AND(LEFT($B137,1)="y",LEFT($C137,1)="e"),$E137,"")</f>
        <v/>
      </c>
      <c r="I137" s="19" t="str">
        <f t="shared" ref="I137:I200" si="26">IF(OR($B137="N",$B137="No"),$E137,"")</f>
        <v/>
      </c>
      <c r="J137" s="19" t="str">
        <f t="shared" ref="J137:J200" si="27">IF(AND(LEFT($B137,1)="n",LEFT($C137,1)="b"),$E137,"")</f>
        <v/>
      </c>
      <c r="K137" s="19" t="str">
        <f t="shared" ref="K137:K200" si="28">IF(AND(LEFT($B137,1)="n",LEFT($C137,1)="e"),$E137,"")</f>
        <v/>
      </c>
      <c r="L137" s="19" t="str">
        <f t="shared" ref="L137:L200" si="29">IF(LEFT($C137,1)="b",$E137,"")</f>
        <v/>
      </c>
      <c r="M137" s="19" t="str">
        <f t="shared" ref="M137:M200" si="30">IF(LEFT($C137,1)="e",$E137,"")</f>
        <v/>
      </c>
      <c r="O137" s="18"/>
      <c r="P137" s="18"/>
    </row>
    <row r="138" spans="1:16">
      <c r="A138" s="29"/>
      <c r="B138" s="30"/>
      <c r="C138" s="30"/>
      <c r="D138" s="19" t="str">
        <f t="shared" si="21"/>
        <v/>
      </c>
      <c r="E138" s="19" t="str">
        <f t="shared" si="22"/>
        <v/>
      </c>
      <c r="F138" s="19" t="str">
        <f t="shared" si="23"/>
        <v/>
      </c>
      <c r="G138" s="19" t="str">
        <f t="shared" si="24"/>
        <v/>
      </c>
      <c r="H138" s="19" t="str">
        <f t="shared" si="25"/>
        <v/>
      </c>
      <c r="I138" s="19" t="str">
        <f t="shared" si="26"/>
        <v/>
      </c>
      <c r="J138" s="19" t="str">
        <f t="shared" si="27"/>
        <v/>
      </c>
      <c r="K138" s="19" t="str">
        <f t="shared" si="28"/>
        <v/>
      </c>
      <c r="L138" s="19" t="str">
        <f t="shared" si="29"/>
        <v/>
      </c>
      <c r="M138" s="19" t="str">
        <f t="shared" si="30"/>
        <v/>
      </c>
      <c r="O138" s="18"/>
      <c r="P138" s="18"/>
    </row>
    <row r="139" spans="1:16">
      <c r="A139" s="29"/>
      <c r="B139" s="30"/>
      <c r="C139" s="30"/>
      <c r="D139" s="19" t="str">
        <f t="shared" si="21"/>
        <v/>
      </c>
      <c r="E139" s="19" t="str">
        <f t="shared" si="22"/>
        <v/>
      </c>
      <c r="F139" s="19" t="str">
        <f t="shared" si="23"/>
        <v/>
      </c>
      <c r="G139" s="19" t="str">
        <f t="shared" si="24"/>
        <v/>
      </c>
      <c r="H139" s="19" t="str">
        <f t="shared" si="25"/>
        <v/>
      </c>
      <c r="I139" s="19" t="str">
        <f t="shared" si="26"/>
        <v/>
      </c>
      <c r="J139" s="19" t="str">
        <f t="shared" si="27"/>
        <v/>
      </c>
      <c r="K139" s="19" t="str">
        <f t="shared" si="28"/>
        <v/>
      </c>
      <c r="L139" s="19" t="str">
        <f t="shared" si="29"/>
        <v/>
      </c>
      <c r="M139" s="19" t="str">
        <f t="shared" si="30"/>
        <v/>
      </c>
      <c r="O139" s="18"/>
      <c r="P139" s="18"/>
    </row>
    <row r="140" spans="1:16">
      <c r="A140" s="29"/>
      <c r="B140" s="30"/>
      <c r="C140" s="30"/>
      <c r="D140" s="19" t="str">
        <f t="shared" si="21"/>
        <v/>
      </c>
      <c r="E140" s="19" t="str">
        <f t="shared" si="22"/>
        <v/>
      </c>
      <c r="F140" s="19" t="str">
        <f t="shared" si="23"/>
        <v/>
      </c>
      <c r="G140" s="19" t="str">
        <f t="shared" si="24"/>
        <v/>
      </c>
      <c r="H140" s="19" t="str">
        <f t="shared" si="25"/>
        <v/>
      </c>
      <c r="I140" s="19" t="str">
        <f t="shared" si="26"/>
        <v/>
      </c>
      <c r="J140" s="19" t="str">
        <f t="shared" si="27"/>
        <v/>
      </c>
      <c r="K140" s="19" t="str">
        <f t="shared" si="28"/>
        <v/>
      </c>
      <c r="L140" s="19" t="str">
        <f t="shared" si="29"/>
        <v/>
      </c>
      <c r="M140" s="19" t="str">
        <f t="shared" si="30"/>
        <v/>
      </c>
      <c r="O140" s="18"/>
      <c r="P140" s="18"/>
    </row>
    <row r="141" spans="1:16">
      <c r="A141" s="29"/>
      <c r="B141" s="30"/>
      <c r="C141" s="30"/>
      <c r="D141" s="19" t="str">
        <f t="shared" si="21"/>
        <v/>
      </c>
      <c r="E141" s="19" t="str">
        <f t="shared" si="22"/>
        <v/>
      </c>
      <c r="F141" s="19" t="str">
        <f t="shared" si="23"/>
        <v/>
      </c>
      <c r="G141" s="19" t="str">
        <f t="shared" si="24"/>
        <v/>
      </c>
      <c r="H141" s="19" t="str">
        <f t="shared" si="25"/>
        <v/>
      </c>
      <c r="I141" s="19" t="str">
        <f t="shared" si="26"/>
        <v/>
      </c>
      <c r="J141" s="19" t="str">
        <f t="shared" si="27"/>
        <v/>
      </c>
      <c r="K141" s="19" t="str">
        <f t="shared" si="28"/>
        <v/>
      </c>
      <c r="L141" s="19" t="str">
        <f t="shared" si="29"/>
        <v/>
      </c>
      <c r="M141" s="19" t="str">
        <f t="shared" si="30"/>
        <v/>
      </c>
      <c r="O141" s="18"/>
      <c r="P141" s="18"/>
    </row>
    <row r="142" spans="1:16">
      <c r="A142" s="29"/>
      <c r="B142" s="30"/>
      <c r="C142" s="30"/>
      <c r="D142" s="19" t="str">
        <f t="shared" si="21"/>
        <v/>
      </c>
      <c r="E142" s="19" t="str">
        <f t="shared" si="22"/>
        <v/>
      </c>
      <c r="F142" s="19" t="str">
        <f t="shared" si="23"/>
        <v/>
      </c>
      <c r="G142" s="19" t="str">
        <f t="shared" si="24"/>
        <v/>
      </c>
      <c r="H142" s="19" t="str">
        <f t="shared" si="25"/>
        <v/>
      </c>
      <c r="I142" s="19" t="str">
        <f t="shared" si="26"/>
        <v/>
      </c>
      <c r="J142" s="19" t="str">
        <f t="shared" si="27"/>
        <v/>
      </c>
      <c r="K142" s="19" t="str">
        <f t="shared" si="28"/>
        <v/>
      </c>
      <c r="L142" s="19" t="str">
        <f t="shared" si="29"/>
        <v/>
      </c>
      <c r="M142" s="19" t="str">
        <f t="shared" si="30"/>
        <v/>
      </c>
      <c r="O142" s="18"/>
      <c r="P142" s="18"/>
    </row>
    <row r="143" spans="1:16">
      <c r="A143" s="29"/>
      <c r="B143" s="30"/>
      <c r="C143" s="30"/>
      <c r="D143" s="19" t="str">
        <f t="shared" si="21"/>
        <v/>
      </c>
      <c r="E143" s="19" t="str">
        <f t="shared" si="22"/>
        <v/>
      </c>
      <c r="F143" s="19" t="str">
        <f t="shared" si="23"/>
        <v/>
      </c>
      <c r="G143" s="19" t="str">
        <f t="shared" si="24"/>
        <v/>
      </c>
      <c r="H143" s="19" t="str">
        <f t="shared" si="25"/>
        <v/>
      </c>
      <c r="I143" s="19" t="str">
        <f t="shared" si="26"/>
        <v/>
      </c>
      <c r="J143" s="19" t="str">
        <f t="shared" si="27"/>
        <v/>
      </c>
      <c r="K143" s="19" t="str">
        <f t="shared" si="28"/>
        <v/>
      </c>
      <c r="L143" s="19" t="str">
        <f t="shared" si="29"/>
        <v/>
      </c>
      <c r="M143" s="19" t="str">
        <f t="shared" si="30"/>
        <v/>
      </c>
      <c r="O143" s="18"/>
      <c r="P143" s="18"/>
    </row>
    <row r="144" spans="1:16">
      <c r="A144" s="29"/>
      <c r="B144" s="30"/>
      <c r="C144" s="30"/>
      <c r="D144" s="19" t="str">
        <f t="shared" si="21"/>
        <v/>
      </c>
      <c r="E144" s="19" t="str">
        <f t="shared" si="22"/>
        <v/>
      </c>
      <c r="F144" s="19" t="str">
        <f t="shared" si="23"/>
        <v/>
      </c>
      <c r="G144" s="19" t="str">
        <f t="shared" si="24"/>
        <v/>
      </c>
      <c r="H144" s="19" t="str">
        <f t="shared" si="25"/>
        <v/>
      </c>
      <c r="I144" s="19" t="str">
        <f t="shared" si="26"/>
        <v/>
      </c>
      <c r="J144" s="19" t="str">
        <f t="shared" si="27"/>
        <v/>
      </c>
      <c r="K144" s="19" t="str">
        <f t="shared" si="28"/>
        <v/>
      </c>
      <c r="L144" s="19" t="str">
        <f t="shared" si="29"/>
        <v/>
      </c>
      <c r="M144" s="19" t="str">
        <f t="shared" si="30"/>
        <v/>
      </c>
      <c r="O144" s="18"/>
      <c r="P144" s="18"/>
    </row>
    <row r="145" spans="1:16">
      <c r="A145" s="29"/>
      <c r="B145" s="30"/>
      <c r="C145" s="30"/>
      <c r="D145" s="19" t="str">
        <f t="shared" si="21"/>
        <v/>
      </c>
      <c r="E145" s="19" t="str">
        <f t="shared" si="22"/>
        <v/>
      </c>
      <c r="F145" s="19" t="str">
        <f t="shared" si="23"/>
        <v/>
      </c>
      <c r="G145" s="19" t="str">
        <f t="shared" si="24"/>
        <v/>
      </c>
      <c r="H145" s="19" t="str">
        <f t="shared" si="25"/>
        <v/>
      </c>
      <c r="I145" s="19" t="str">
        <f t="shared" si="26"/>
        <v/>
      </c>
      <c r="J145" s="19" t="str">
        <f t="shared" si="27"/>
        <v/>
      </c>
      <c r="K145" s="19" t="str">
        <f t="shared" si="28"/>
        <v/>
      </c>
      <c r="L145" s="19" t="str">
        <f t="shared" si="29"/>
        <v/>
      </c>
      <c r="M145" s="19" t="str">
        <f t="shared" si="30"/>
        <v/>
      </c>
      <c r="O145" s="18"/>
      <c r="P145" s="18"/>
    </row>
    <row r="146" spans="1:16">
      <c r="A146" s="29"/>
      <c r="B146" s="30"/>
      <c r="C146" s="30"/>
      <c r="D146" s="19" t="str">
        <f t="shared" si="21"/>
        <v/>
      </c>
      <c r="E146" s="19" t="str">
        <f t="shared" si="22"/>
        <v/>
      </c>
      <c r="F146" s="19" t="str">
        <f t="shared" si="23"/>
        <v/>
      </c>
      <c r="G146" s="19" t="str">
        <f t="shared" si="24"/>
        <v/>
      </c>
      <c r="H146" s="19" t="str">
        <f t="shared" si="25"/>
        <v/>
      </c>
      <c r="I146" s="19" t="str">
        <f t="shared" si="26"/>
        <v/>
      </c>
      <c r="J146" s="19" t="str">
        <f t="shared" si="27"/>
        <v/>
      </c>
      <c r="K146" s="19" t="str">
        <f t="shared" si="28"/>
        <v/>
      </c>
      <c r="L146" s="19" t="str">
        <f t="shared" si="29"/>
        <v/>
      </c>
      <c r="M146" s="19" t="str">
        <f t="shared" si="30"/>
        <v/>
      </c>
      <c r="O146" s="18"/>
      <c r="P146" s="18"/>
    </row>
    <row r="147" spans="1:16">
      <c r="A147" s="29"/>
      <c r="B147" s="30"/>
      <c r="C147" s="30"/>
      <c r="D147" s="19" t="str">
        <f t="shared" si="21"/>
        <v/>
      </c>
      <c r="E147" s="19" t="str">
        <f t="shared" si="22"/>
        <v/>
      </c>
      <c r="F147" s="19" t="str">
        <f t="shared" si="23"/>
        <v/>
      </c>
      <c r="G147" s="19" t="str">
        <f t="shared" si="24"/>
        <v/>
      </c>
      <c r="H147" s="19" t="str">
        <f t="shared" si="25"/>
        <v/>
      </c>
      <c r="I147" s="19" t="str">
        <f t="shared" si="26"/>
        <v/>
      </c>
      <c r="J147" s="19" t="str">
        <f t="shared" si="27"/>
        <v/>
      </c>
      <c r="K147" s="19" t="str">
        <f t="shared" si="28"/>
        <v/>
      </c>
      <c r="L147" s="19" t="str">
        <f t="shared" si="29"/>
        <v/>
      </c>
      <c r="M147" s="19" t="str">
        <f t="shared" si="30"/>
        <v/>
      </c>
      <c r="O147" s="18"/>
      <c r="P147" s="18"/>
    </row>
    <row r="148" spans="1:16">
      <c r="A148" s="29"/>
      <c r="B148" s="30"/>
      <c r="C148" s="30"/>
      <c r="D148" s="19" t="str">
        <f t="shared" si="21"/>
        <v/>
      </c>
      <c r="E148" s="19" t="str">
        <f t="shared" si="22"/>
        <v/>
      </c>
      <c r="F148" s="19" t="str">
        <f t="shared" si="23"/>
        <v/>
      </c>
      <c r="G148" s="19" t="str">
        <f t="shared" si="24"/>
        <v/>
      </c>
      <c r="H148" s="19" t="str">
        <f t="shared" si="25"/>
        <v/>
      </c>
      <c r="I148" s="19" t="str">
        <f t="shared" si="26"/>
        <v/>
      </c>
      <c r="J148" s="19" t="str">
        <f t="shared" si="27"/>
        <v/>
      </c>
      <c r="K148" s="19" t="str">
        <f t="shared" si="28"/>
        <v/>
      </c>
      <c r="L148" s="19" t="str">
        <f t="shared" si="29"/>
        <v/>
      </c>
      <c r="M148" s="19" t="str">
        <f t="shared" si="30"/>
        <v/>
      </c>
      <c r="O148" s="18"/>
      <c r="P148" s="18"/>
    </row>
    <row r="149" spans="1:16">
      <c r="A149" s="29"/>
      <c r="B149" s="30"/>
      <c r="C149" s="30"/>
      <c r="D149" s="19" t="str">
        <f t="shared" si="21"/>
        <v/>
      </c>
      <c r="E149" s="19" t="str">
        <f t="shared" si="22"/>
        <v/>
      </c>
      <c r="F149" s="19" t="str">
        <f t="shared" si="23"/>
        <v/>
      </c>
      <c r="G149" s="19" t="str">
        <f t="shared" si="24"/>
        <v/>
      </c>
      <c r="H149" s="19" t="str">
        <f t="shared" si="25"/>
        <v/>
      </c>
      <c r="I149" s="19" t="str">
        <f t="shared" si="26"/>
        <v/>
      </c>
      <c r="J149" s="19" t="str">
        <f t="shared" si="27"/>
        <v/>
      </c>
      <c r="K149" s="19" t="str">
        <f t="shared" si="28"/>
        <v/>
      </c>
      <c r="L149" s="19" t="str">
        <f t="shared" si="29"/>
        <v/>
      </c>
      <c r="M149" s="19" t="str">
        <f t="shared" si="30"/>
        <v/>
      </c>
      <c r="O149" s="18"/>
      <c r="P149" s="18"/>
    </row>
    <row r="150" spans="1:16">
      <c r="A150" s="29"/>
      <c r="B150" s="30"/>
      <c r="C150" s="30"/>
      <c r="D150" s="19" t="str">
        <f t="shared" si="21"/>
        <v/>
      </c>
      <c r="E150" s="19" t="str">
        <f t="shared" si="22"/>
        <v/>
      </c>
      <c r="F150" s="19" t="str">
        <f t="shared" si="23"/>
        <v/>
      </c>
      <c r="G150" s="19" t="str">
        <f t="shared" si="24"/>
        <v/>
      </c>
      <c r="H150" s="19" t="str">
        <f t="shared" si="25"/>
        <v/>
      </c>
      <c r="I150" s="19" t="str">
        <f t="shared" si="26"/>
        <v/>
      </c>
      <c r="J150" s="19" t="str">
        <f t="shared" si="27"/>
        <v/>
      </c>
      <c r="K150" s="19" t="str">
        <f t="shared" si="28"/>
        <v/>
      </c>
      <c r="L150" s="19" t="str">
        <f t="shared" si="29"/>
        <v/>
      </c>
      <c r="M150" s="19" t="str">
        <f t="shared" si="30"/>
        <v/>
      </c>
      <c r="O150" s="18"/>
      <c r="P150" s="18"/>
    </row>
    <row r="151" spans="1:16">
      <c r="A151" s="29"/>
      <c r="B151" s="30"/>
      <c r="C151" s="30"/>
      <c r="D151" s="19" t="str">
        <f t="shared" si="21"/>
        <v/>
      </c>
      <c r="E151" s="19" t="str">
        <f t="shared" si="22"/>
        <v/>
      </c>
      <c r="F151" s="19" t="str">
        <f t="shared" si="23"/>
        <v/>
      </c>
      <c r="G151" s="19" t="str">
        <f t="shared" si="24"/>
        <v/>
      </c>
      <c r="H151" s="19" t="str">
        <f t="shared" si="25"/>
        <v/>
      </c>
      <c r="I151" s="19" t="str">
        <f t="shared" si="26"/>
        <v/>
      </c>
      <c r="J151" s="19" t="str">
        <f t="shared" si="27"/>
        <v/>
      </c>
      <c r="K151" s="19" t="str">
        <f t="shared" si="28"/>
        <v/>
      </c>
      <c r="L151" s="19" t="str">
        <f t="shared" si="29"/>
        <v/>
      </c>
      <c r="M151" s="19" t="str">
        <f t="shared" si="30"/>
        <v/>
      </c>
      <c r="O151" s="18"/>
      <c r="P151" s="18"/>
    </row>
    <row r="152" spans="1:16">
      <c r="A152" s="29"/>
      <c r="B152" s="30"/>
      <c r="C152" s="30"/>
      <c r="D152" s="19" t="str">
        <f t="shared" si="21"/>
        <v/>
      </c>
      <c r="E152" s="19" t="str">
        <f t="shared" si="22"/>
        <v/>
      </c>
      <c r="F152" s="19" t="str">
        <f t="shared" si="23"/>
        <v/>
      </c>
      <c r="G152" s="19" t="str">
        <f t="shared" si="24"/>
        <v/>
      </c>
      <c r="H152" s="19" t="str">
        <f t="shared" si="25"/>
        <v/>
      </c>
      <c r="I152" s="19" t="str">
        <f t="shared" si="26"/>
        <v/>
      </c>
      <c r="J152" s="19" t="str">
        <f t="shared" si="27"/>
        <v/>
      </c>
      <c r="K152" s="19" t="str">
        <f t="shared" si="28"/>
        <v/>
      </c>
      <c r="L152" s="19" t="str">
        <f t="shared" si="29"/>
        <v/>
      </c>
      <c r="M152" s="19" t="str">
        <f t="shared" si="30"/>
        <v/>
      </c>
      <c r="O152" s="18"/>
      <c r="P152" s="18"/>
    </row>
    <row r="153" spans="1:16">
      <c r="A153" s="29"/>
      <c r="B153" s="30"/>
      <c r="C153" s="30"/>
      <c r="D153" s="19" t="str">
        <f t="shared" si="21"/>
        <v/>
      </c>
      <c r="E153" s="19" t="str">
        <f t="shared" si="22"/>
        <v/>
      </c>
      <c r="F153" s="19" t="str">
        <f t="shared" si="23"/>
        <v/>
      </c>
      <c r="G153" s="19" t="str">
        <f t="shared" si="24"/>
        <v/>
      </c>
      <c r="H153" s="19" t="str">
        <f t="shared" si="25"/>
        <v/>
      </c>
      <c r="I153" s="19" t="str">
        <f t="shared" si="26"/>
        <v/>
      </c>
      <c r="J153" s="19" t="str">
        <f t="shared" si="27"/>
        <v/>
      </c>
      <c r="K153" s="19" t="str">
        <f t="shared" si="28"/>
        <v/>
      </c>
      <c r="L153" s="19" t="str">
        <f t="shared" si="29"/>
        <v/>
      </c>
      <c r="M153" s="19" t="str">
        <f t="shared" si="30"/>
        <v/>
      </c>
      <c r="O153" s="18"/>
      <c r="P153" s="18"/>
    </row>
    <row r="154" spans="1:16">
      <c r="A154" s="29"/>
      <c r="B154" s="30"/>
      <c r="C154" s="30"/>
      <c r="D154" s="19" t="str">
        <f t="shared" si="21"/>
        <v/>
      </c>
      <c r="E154" s="19" t="str">
        <f t="shared" si="22"/>
        <v/>
      </c>
      <c r="F154" s="19" t="str">
        <f t="shared" si="23"/>
        <v/>
      </c>
      <c r="G154" s="19" t="str">
        <f t="shared" si="24"/>
        <v/>
      </c>
      <c r="H154" s="19" t="str">
        <f t="shared" si="25"/>
        <v/>
      </c>
      <c r="I154" s="19" t="str">
        <f t="shared" si="26"/>
        <v/>
      </c>
      <c r="J154" s="19" t="str">
        <f t="shared" si="27"/>
        <v/>
      </c>
      <c r="K154" s="19" t="str">
        <f t="shared" si="28"/>
        <v/>
      </c>
      <c r="L154" s="19" t="str">
        <f t="shared" si="29"/>
        <v/>
      </c>
      <c r="M154" s="19" t="str">
        <f t="shared" si="30"/>
        <v/>
      </c>
      <c r="O154" s="18"/>
      <c r="P154" s="18"/>
    </row>
    <row r="155" spans="1:16">
      <c r="A155" s="29"/>
      <c r="B155" s="30"/>
      <c r="C155" s="30"/>
      <c r="D155" s="19" t="str">
        <f t="shared" si="21"/>
        <v/>
      </c>
      <c r="E155" s="19" t="str">
        <f t="shared" si="22"/>
        <v/>
      </c>
      <c r="F155" s="19" t="str">
        <f t="shared" si="23"/>
        <v/>
      </c>
      <c r="G155" s="19" t="str">
        <f t="shared" si="24"/>
        <v/>
      </c>
      <c r="H155" s="19" t="str">
        <f t="shared" si="25"/>
        <v/>
      </c>
      <c r="I155" s="19" t="str">
        <f t="shared" si="26"/>
        <v/>
      </c>
      <c r="J155" s="19" t="str">
        <f t="shared" si="27"/>
        <v/>
      </c>
      <c r="K155" s="19" t="str">
        <f t="shared" si="28"/>
        <v/>
      </c>
      <c r="L155" s="19" t="str">
        <f t="shared" si="29"/>
        <v/>
      </c>
      <c r="M155" s="19" t="str">
        <f t="shared" si="30"/>
        <v/>
      </c>
      <c r="O155" s="18"/>
      <c r="P155" s="18"/>
    </row>
    <row r="156" spans="1:16">
      <c r="A156" s="29"/>
      <c r="B156" s="30"/>
      <c r="C156" s="30"/>
      <c r="D156" s="19" t="str">
        <f t="shared" si="21"/>
        <v/>
      </c>
      <c r="E156" s="19" t="str">
        <f t="shared" si="22"/>
        <v/>
      </c>
      <c r="F156" s="19" t="str">
        <f t="shared" si="23"/>
        <v/>
      </c>
      <c r="G156" s="19" t="str">
        <f t="shared" si="24"/>
        <v/>
      </c>
      <c r="H156" s="19" t="str">
        <f t="shared" si="25"/>
        <v/>
      </c>
      <c r="I156" s="19" t="str">
        <f t="shared" si="26"/>
        <v/>
      </c>
      <c r="J156" s="19" t="str">
        <f t="shared" si="27"/>
        <v/>
      </c>
      <c r="K156" s="19" t="str">
        <f t="shared" si="28"/>
        <v/>
      </c>
      <c r="L156" s="19" t="str">
        <f t="shared" si="29"/>
        <v/>
      </c>
      <c r="M156" s="19" t="str">
        <f t="shared" si="30"/>
        <v/>
      </c>
      <c r="O156" s="18"/>
      <c r="P156" s="18"/>
    </row>
    <row r="157" spans="1:16">
      <c r="A157" s="29"/>
      <c r="B157" s="30"/>
      <c r="C157" s="30"/>
      <c r="D157" s="19" t="str">
        <f t="shared" si="21"/>
        <v/>
      </c>
      <c r="E157" s="19" t="str">
        <f t="shared" si="22"/>
        <v/>
      </c>
      <c r="F157" s="19" t="str">
        <f t="shared" si="23"/>
        <v/>
      </c>
      <c r="G157" s="19" t="str">
        <f t="shared" si="24"/>
        <v/>
      </c>
      <c r="H157" s="19" t="str">
        <f t="shared" si="25"/>
        <v/>
      </c>
      <c r="I157" s="19" t="str">
        <f t="shared" si="26"/>
        <v/>
      </c>
      <c r="J157" s="19" t="str">
        <f t="shared" si="27"/>
        <v/>
      </c>
      <c r="K157" s="19" t="str">
        <f t="shared" si="28"/>
        <v/>
      </c>
      <c r="L157" s="19" t="str">
        <f t="shared" si="29"/>
        <v/>
      </c>
      <c r="M157" s="19" t="str">
        <f t="shared" si="30"/>
        <v/>
      </c>
      <c r="O157" s="18"/>
      <c r="P157" s="18"/>
    </row>
    <row r="158" spans="1:16">
      <c r="A158" s="29"/>
      <c r="B158" s="30"/>
      <c r="C158" s="30"/>
      <c r="D158" s="19" t="str">
        <f t="shared" si="21"/>
        <v/>
      </c>
      <c r="E158" s="19" t="str">
        <f t="shared" si="22"/>
        <v/>
      </c>
      <c r="F158" s="19" t="str">
        <f t="shared" si="23"/>
        <v/>
      </c>
      <c r="G158" s="19" t="str">
        <f t="shared" si="24"/>
        <v/>
      </c>
      <c r="H158" s="19" t="str">
        <f t="shared" si="25"/>
        <v/>
      </c>
      <c r="I158" s="19" t="str">
        <f t="shared" si="26"/>
        <v/>
      </c>
      <c r="J158" s="19" t="str">
        <f t="shared" si="27"/>
        <v/>
      </c>
      <c r="K158" s="19" t="str">
        <f t="shared" si="28"/>
        <v/>
      </c>
      <c r="L158" s="19" t="str">
        <f t="shared" si="29"/>
        <v/>
      </c>
      <c r="M158" s="19" t="str">
        <f t="shared" si="30"/>
        <v/>
      </c>
      <c r="O158" s="18"/>
      <c r="P158" s="18"/>
    </row>
    <row r="159" spans="1:16">
      <c r="A159" s="29"/>
      <c r="B159" s="30"/>
      <c r="C159" s="30"/>
      <c r="D159" s="19" t="str">
        <f t="shared" si="21"/>
        <v/>
      </c>
      <c r="E159" s="19" t="str">
        <f t="shared" si="22"/>
        <v/>
      </c>
      <c r="F159" s="19" t="str">
        <f t="shared" si="23"/>
        <v/>
      </c>
      <c r="G159" s="19" t="str">
        <f t="shared" si="24"/>
        <v/>
      </c>
      <c r="H159" s="19" t="str">
        <f t="shared" si="25"/>
        <v/>
      </c>
      <c r="I159" s="19" t="str">
        <f t="shared" si="26"/>
        <v/>
      </c>
      <c r="J159" s="19" t="str">
        <f t="shared" si="27"/>
        <v/>
      </c>
      <c r="K159" s="19" t="str">
        <f t="shared" si="28"/>
        <v/>
      </c>
      <c r="L159" s="19" t="str">
        <f t="shared" si="29"/>
        <v/>
      </c>
      <c r="M159" s="19" t="str">
        <f t="shared" si="30"/>
        <v/>
      </c>
      <c r="O159" s="18"/>
      <c r="P159" s="18"/>
    </row>
    <row r="160" spans="1:16">
      <c r="A160" s="29"/>
      <c r="B160" s="30"/>
      <c r="C160" s="30"/>
      <c r="D160" s="19" t="str">
        <f t="shared" si="21"/>
        <v/>
      </c>
      <c r="E160" s="19" t="str">
        <f t="shared" si="22"/>
        <v/>
      </c>
      <c r="F160" s="19" t="str">
        <f t="shared" si="23"/>
        <v/>
      </c>
      <c r="G160" s="19" t="str">
        <f t="shared" si="24"/>
        <v/>
      </c>
      <c r="H160" s="19" t="str">
        <f t="shared" si="25"/>
        <v/>
      </c>
      <c r="I160" s="19" t="str">
        <f t="shared" si="26"/>
        <v/>
      </c>
      <c r="J160" s="19" t="str">
        <f t="shared" si="27"/>
        <v/>
      </c>
      <c r="K160" s="19" t="str">
        <f t="shared" si="28"/>
        <v/>
      </c>
      <c r="L160" s="19" t="str">
        <f t="shared" si="29"/>
        <v/>
      </c>
      <c r="M160" s="19" t="str">
        <f t="shared" si="30"/>
        <v/>
      </c>
      <c r="O160" s="18"/>
      <c r="P160" s="18"/>
    </row>
    <row r="161" spans="1:16">
      <c r="A161" s="29"/>
      <c r="B161" s="30"/>
      <c r="C161" s="30"/>
      <c r="D161" s="19" t="str">
        <f t="shared" si="21"/>
        <v/>
      </c>
      <c r="E161" s="19" t="str">
        <f t="shared" si="22"/>
        <v/>
      </c>
      <c r="F161" s="19" t="str">
        <f t="shared" si="23"/>
        <v/>
      </c>
      <c r="G161" s="19" t="str">
        <f t="shared" si="24"/>
        <v/>
      </c>
      <c r="H161" s="19" t="str">
        <f t="shared" si="25"/>
        <v/>
      </c>
      <c r="I161" s="19" t="str">
        <f t="shared" si="26"/>
        <v/>
      </c>
      <c r="J161" s="19" t="str">
        <f t="shared" si="27"/>
        <v/>
      </c>
      <c r="K161" s="19" t="str">
        <f t="shared" si="28"/>
        <v/>
      </c>
      <c r="L161" s="19" t="str">
        <f t="shared" si="29"/>
        <v/>
      </c>
      <c r="M161" s="19" t="str">
        <f t="shared" si="30"/>
        <v/>
      </c>
      <c r="O161" s="18"/>
      <c r="P161" s="18"/>
    </row>
    <row r="162" spans="1:16">
      <c r="A162" s="29"/>
      <c r="B162" s="30"/>
      <c r="C162" s="30"/>
      <c r="D162" s="19" t="str">
        <f t="shared" si="21"/>
        <v/>
      </c>
      <c r="E162" s="19" t="str">
        <f t="shared" si="22"/>
        <v/>
      </c>
      <c r="F162" s="19" t="str">
        <f t="shared" si="23"/>
        <v/>
      </c>
      <c r="G162" s="19" t="str">
        <f t="shared" si="24"/>
        <v/>
      </c>
      <c r="H162" s="19" t="str">
        <f t="shared" si="25"/>
        <v/>
      </c>
      <c r="I162" s="19" t="str">
        <f t="shared" si="26"/>
        <v/>
      </c>
      <c r="J162" s="19" t="str">
        <f t="shared" si="27"/>
        <v/>
      </c>
      <c r="K162" s="19" t="str">
        <f t="shared" si="28"/>
        <v/>
      </c>
      <c r="L162" s="19" t="str">
        <f t="shared" si="29"/>
        <v/>
      </c>
      <c r="M162" s="19" t="str">
        <f t="shared" si="30"/>
        <v/>
      </c>
      <c r="O162" s="18"/>
      <c r="P162" s="18"/>
    </row>
    <row r="163" spans="1:16">
      <c r="A163" s="29"/>
      <c r="B163" s="30"/>
      <c r="C163" s="30"/>
      <c r="D163" s="19" t="str">
        <f t="shared" si="21"/>
        <v/>
      </c>
      <c r="E163" s="19" t="str">
        <f t="shared" si="22"/>
        <v/>
      </c>
      <c r="F163" s="19" t="str">
        <f t="shared" si="23"/>
        <v/>
      </c>
      <c r="G163" s="19" t="str">
        <f t="shared" si="24"/>
        <v/>
      </c>
      <c r="H163" s="19" t="str">
        <f t="shared" si="25"/>
        <v/>
      </c>
      <c r="I163" s="19" t="str">
        <f t="shared" si="26"/>
        <v/>
      </c>
      <c r="J163" s="19" t="str">
        <f t="shared" si="27"/>
        <v/>
      </c>
      <c r="K163" s="19" t="str">
        <f t="shared" si="28"/>
        <v/>
      </c>
      <c r="L163" s="19" t="str">
        <f t="shared" si="29"/>
        <v/>
      </c>
      <c r="M163" s="19" t="str">
        <f t="shared" si="30"/>
        <v/>
      </c>
      <c r="O163" s="18"/>
      <c r="P163" s="18"/>
    </row>
    <row r="164" spans="1:16">
      <c r="A164" s="29"/>
      <c r="B164" s="30"/>
      <c r="C164" s="30"/>
      <c r="D164" s="19" t="str">
        <f t="shared" si="21"/>
        <v/>
      </c>
      <c r="E164" s="19" t="str">
        <f t="shared" si="22"/>
        <v/>
      </c>
      <c r="F164" s="19" t="str">
        <f t="shared" si="23"/>
        <v/>
      </c>
      <c r="G164" s="19" t="str">
        <f t="shared" si="24"/>
        <v/>
      </c>
      <c r="H164" s="19" t="str">
        <f t="shared" si="25"/>
        <v/>
      </c>
      <c r="I164" s="19" t="str">
        <f t="shared" si="26"/>
        <v/>
      </c>
      <c r="J164" s="19" t="str">
        <f t="shared" si="27"/>
        <v/>
      </c>
      <c r="K164" s="19" t="str">
        <f t="shared" si="28"/>
        <v/>
      </c>
      <c r="L164" s="19" t="str">
        <f t="shared" si="29"/>
        <v/>
      </c>
      <c r="M164" s="19" t="str">
        <f t="shared" si="30"/>
        <v/>
      </c>
      <c r="O164" s="18"/>
      <c r="P164" s="18"/>
    </row>
    <row r="165" spans="1:16">
      <c r="A165" s="29"/>
      <c r="B165" s="30"/>
      <c r="C165" s="30"/>
      <c r="D165" s="19" t="str">
        <f t="shared" si="21"/>
        <v/>
      </c>
      <c r="E165" s="19" t="str">
        <f t="shared" si="22"/>
        <v/>
      </c>
      <c r="F165" s="19" t="str">
        <f t="shared" si="23"/>
        <v/>
      </c>
      <c r="G165" s="19" t="str">
        <f t="shared" si="24"/>
        <v/>
      </c>
      <c r="H165" s="19" t="str">
        <f t="shared" si="25"/>
        <v/>
      </c>
      <c r="I165" s="19" t="str">
        <f t="shared" si="26"/>
        <v/>
      </c>
      <c r="J165" s="19" t="str">
        <f t="shared" si="27"/>
        <v/>
      </c>
      <c r="K165" s="19" t="str">
        <f t="shared" si="28"/>
        <v/>
      </c>
      <c r="L165" s="19" t="str">
        <f t="shared" si="29"/>
        <v/>
      </c>
      <c r="M165" s="19" t="str">
        <f t="shared" si="30"/>
        <v/>
      </c>
      <c r="O165" s="18"/>
      <c r="P165" s="18"/>
    </row>
    <row r="166" spans="1:16">
      <c r="A166" s="29"/>
      <c r="B166" s="30"/>
      <c r="C166" s="30"/>
      <c r="D166" s="19" t="str">
        <f t="shared" si="21"/>
        <v/>
      </c>
      <c r="E166" s="19" t="str">
        <f t="shared" si="22"/>
        <v/>
      </c>
      <c r="F166" s="19" t="str">
        <f t="shared" si="23"/>
        <v/>
      </c>
      <c r="G166" s="19" t="str">
        <f t="shared" si="24"/>
        <v/>
      </c>
      <c r="H166" s="19" t="str">
        <f t="shared" si="25"/>
        <v/>
      </c>
      <c r="I166" s="19" t="str">
        <f t="shared" si="26"/>
        <v/>
      </c>
      <c r="J166" s="19" t="str">
        <f t="shared" si="27"/>
        <v/>
      </c>
      <c r="K166" s="19" t="str">
        <f t="shared" si="28"/>
        <v/>
      </c>
      <c r="L166" s="19" t="str">
        <f t="shared" si="29"/>
        <v/>
      </c>
      <c r="M166" s="19" t="str">
        <f t="shared" si="30"/>
        <v/>
      </c>
      <c r="O166" s="18"/>
      <c r="P166" s="18"/>
    </row>
    <row r="167" spans="1:16">
      <c r="A167" s="29"/>
      <c r="B167" s="30"/>
      <c r="C167" s="30"/>
      <c r="D167" s="19" t="str">
        <f t="shared" si="21"/>
        <v/>
      </c>
      <c r="E167" s="19" t="str">
        <f t="shared" si="22"/>
        <v/>
      </c>
      <c r="F167" s="19" t="str">
        <f t="shared" si="23"/>
        <v/>
      </c>
      <c r="G167" s="19" t="str">
        <f t="shared" si="24"/>
        <v/>
      </c>
      <c r="H167" s="19" t="str">
        <f t="shared" si="25"/>
        <v/>
      </c>
      <c r="I167" s="19" t="str">
        <f t="shared" si="26"/>
        <v/>
      </c>
      <c r="J167" s="19" t="str">
        <f t="shared" si="27"/>
        <v/>
      </c>
      <c r="K167" s="19" t="str">
        <f t="shared" si="28"/>
        <v/>
      </c>
      <c r="L167" s="19" t="str">
        <f t="shared" si="29"/>
        <v/>
      </c>
      <c r="M167" s="19" t="str">
        <f t="shared" si="30"/>
        <v/>
      </c>
      <c r="O167" s="18"/>
      <c r="P167" s="18"/>
    </row>
    <row r="168" spans="1:16">
      <c r="A168" s="29"/>
      <c r="B168" s="30"/>
      <c r="C168" s="30"/>
      <c r="D168" s="19" t="str">
        <f t="shared" si="21"/>
        <v/>
      </c>
      <c r="E168" s="19" t="str">
        <f t="shared" si="22"/>
        <v/>
      </c>
      <c r="F168" s="19" t="str">
        <f t="shared" si="23"/>
        <v/>
      </c>
      <c r="G168" s="19" t="str">
        <f t="shared" si="24"/>
        <v/>
      </c>
      <c r="H168" s="19" t="str">
        <f t="shared" si="25"/>
        <v/>
      </c>
      <c r="I168" s="19" t="str">
        <f t="shared" si="26"/>
        <v/>
      </c>
      <c r="J168" s="19" t="str">
        <f t="shared" si="27"/>
        <v/>
      </c>
      <c r="K168" s="19" t="str">
        <f t="shared" si="28"/>
        <v/>
      </c>
      <c r="L168" s="19" t="str">
        <f t="shared" si="29"/>
        <v/>
      </c>
      <c r="M168" s="19" t="str">
        <f t="shared" si="30"/>
        <v/>
      </c>
      <c r="O168" s="18"/>
      <c r="P168" s="18"/>
    </row>
    <row r="169" spans="1:16">
      <c r="A169" s="29"/>
      <c r="B169" s="30"/>
      <c r="C169" s="30"/>
      <c r="D169" s="19" t="str">
        <f t="shared" si="21"/>
        <v/>
      </c>
      <c r="E169" s="19" t="str">
        <f t="shared" si="22"/>
        <v/>
      </c>
      <c r="F169" s="19" t="str">
        <f t="shared" si="23"/>
        <v/>
      </c>
      <c r="G169" s="19" t="str">
        <f t="shared" si="24"/>
        <v/>
      </c>
      <c r="H169" s="19" t="str">
        <f t="shared" si="25"/>
        <v/>
      </c>
      <c r="I169" s="19" t="str">
        <f t="shared" si="26"/>
        <v/>
      </c>
      <c r="J169" s="19" t="str">
        <f t="shared" si="27"/>
        <v/>
      </c>
      <c r="K169" s="19" t="str">
        <f t="shared" si="28"/>
        <v/>
      </c>
      <c r="L169" s="19" t="str">
        <f t="shared" si="29"/>
        <v/>
      </c>
      <c r="M169" s="19" t="str">
        <f t="shared" si="30"/>
        <v/>
      </c>
      <c r="O169" s="18"/>
      <c r="P169" s="18"/>
    </row>
    <row r="170" spans="1:16">
      <c r="A170" s="29"/>
      <c r="B170" s="30"/>
      <c r="C170" s="30"/>
      <c r="D170" s="19" t="str">
        <f t="shared" si="21"/>
        <v/>
      </c>
      <c r="E170" s="19" t="str">
        <f t="shared" si="22"/>
        <v/>
      </c>
      <c r="F170" s="19" t="str">
        <f t="shared" si="23"/>
        <v/>
      </c>
      <c r="G170" s="19" t="str">
        <f t="shared" si="24"/>
        <v/>
      </c>
      <c r="H170" s="19" t="str">
        <f t="shared" si="25"/>
        <v/>
      </c>
      <c r="I170" s="19" t="str">
        <f t="shared" si="26"/>
        <v/>
      </c>
      <c r="J170" s="19" t="str">
        <f t="shared" si="27"/>
        <v/>
      </c>
      <c r="K170" s="19" t="str">
        <f t="shared" si="28"/>
        <v/>
      </c>
      <c r="L170" s="19" t="str">
        <f t="shared" si="29"/>
        <v/>
      </c>
      <c r="M170" s="19" t="str">
        <f t="shared" si="30"/>
        <v/>
      </c>
      <c r="O170" s="18"/>
      <c r="P170" s="18"/>
    </row>
    <row r="171" spans="1:16">
      <c r="A171" s="29"/>
      <c r="B171" s="30"/>
      <c r="C171" s="30"/>
      <c r="D171" s="19" t="str">
        <f t="shared" si="21"/>
        <v/>
      </c>
      <c r="E171" s="19" t="str">
        <f t="shared" si="22"/>
        <v/>
      </c>
      <c r="F171" s="19" t="str">
        <f t="shared" si="23"/>
        <v/>
      </c>
      <c r="G171" s="19" t="str">
        <f t="shared" si="24"/>
        <v/>
      </c>
      <c r="H171" s="19" t="str">
        <f t="shared" si="25"/>
        <v/>
      </c>
      <c r="I171" s="19" t="str">
        <f t="shared" si="26"/>
        <v/>
      </c>
      <c r="J171" s="19" t="str">
        <f t="shared" si="27"/>
        <v/>
      </c>
      <c r="K171" s="19" t="str">
        <f t="shared" si="28"/>
        <v/>
      </c>
      <c r="L171" s="19" t="str">
        <f t="shared" si="29"/>
        <v/>
      </c>
      <c r="M171" s="19" t="str">
        <f t="shared" si="30"/>
        <v/>
      </c>
      <c r="O171" s="18"/>
      <c r="P171" s="18"/>
    </row>
    <row r="172" spans="1:16">
      <c r="A172" s="29"/>
      <c r="B172" s="30"/>
      <c r="C172" s="30"/>
      <c r="D172" s="19" t="str">
        <f t="shared" si="21"/>
        <v/>
      </c>
      <c r="E172" s="19" t="str">
        <f t="shared" si="22"/>
        <v/>
      </c>
      <c r="F172" s="19" t="str">
        <f t="shared" si="23"/>
        <v/>
      </c>
      <c r="G172" s="19" t="str">
        <f t="shared" si="24"/>
        <v/>
      </c>
      <c r="H172" s="19" t="str">
        <f t="shared" si="25"/>
        <v/>
      </c>
      <c r="I172" s="19" t="str">
        <f t="shared" si="26"/>
        <v/>
      </c>
      <c r="J172" s="19" t="str">
        <f t="shared" si="27"/>
        <v/>
      </c>
      <c r="K172" s="19" t="str">
        <f t="shared" si="28"/>
        <v/>
      </c>
      <c r="L172" s="19" t="str">
        <f t="shared" si="29"/>
        <v/>
      </c>
      <c r="M172" s="19" t="str">
        <f t="shared" si="30"/>
        <v/>
      </c>
      <c r="O172" s="18"/>
      <c r="P172" s="18"/>
    </row>
    <row r="173" spans="1:16">
      <c r="A173" s="29"/>
      <c r="B173" s="30"/>
      <c r="C173" s="30"/>
      <c r="D173" s="19" t="str">
        <f t="shared" si="21"/>
        <v/>
      </c>
      <c r="E173" s="19" t="str">
        <f t="shared" si="22"/>
        <v/>
      </c>
      <c r="F173" s="19" t="str">
        <f t="shared" si="23"/>
        <v/>
      </c>
      <c r="G173" s="19" t="str">
        <f t="shared" si="24"/>
        <v/>
      </c>
      <c r="H173" s="19" t="str">
        <f t="shared" si="25"/>
        <v/>
      </c>
      <c r="I173" s="19" t="str">
        <f t="shared" si="26"/>
        <v/>
      </c>
      <c r="J173" s="19" t="str">
        <f t="shared" si="27"/>
        <v/>
      </c>
      <c r="K173" s="19" t="str">
        <f t="shared" si="28"/>
        <v/>
      </c>
      <c r="L173" s="19" t="str">
        <f t="shared" si="29"/>
        <v/>
      </c>
      <c r="M173" s="19" t="str">
        <f t="shared" si="30"/>
        <v/>
      </c>
      <c r="O173" s="18"/>
      <c r="P173" s="18"/>
    </row>
    <row r="174" spans="1:16">
      <c r="A174" s="29"/>
      <c r="B174" s="30"/>
      <c r="C174" s="30"/>
      <c r="D174" s="19" t="str">
        <f t="shared" si="21"/>
        <v/>
      </c>
      <c r="E174" s="19" t="str">
        <f t="shared" si="22"/>
        <v/>
      </c>
      <c r="F174" s="19" t="str">
        <f t="shared" si="23"/>
        <v/>
      </c>
      <c r="G174" s="19" t="str">
        <f t="shared" si="24"/>
        <v/>
      </c>
      <c r="H174" s="19" t="str">
        <f t="shared" si="25"/>
        <v/>
      </c>
      <c r="I174" s="19" t="str">
        <f t="shared" si="26"/>
        <v/>
      </c>
      <c r="J174" s="19" t="str">
        <f t="shared" si="27"/>
        <v/>
      </c>
      <c r="K174" s="19" t="str">
        <f t="shared" si="28"/>
        <v/>
      </c>
      <c r="L174" s="19" t="str">
        <f t="shared" si="29"/>
        <v/>
      </c>
      <c r="M174" s="19" t="str">
        <f t="shared" si="30"/>
        <v/>
      </c>
      <c r="O174" s="18"/>
      <c r="P174" s="18"/>
    </row>
    <row r="175" spans="1:16">
      <c r="A175" s="29"/>
      <c r="B175" s="30"/>
      <c r="C175" s="30"/>
      <c r="D175" s="19" t="str">
        <f t="shared" si="21"/>
        <v/>
      </c>
      <c r="E175" s="19" t="str">
        <f t="shared" si="22"/>
        <v/>
      </c>
      <c r="F175" s="19" t="str">
        <f t="shared" si="23"/>
        <v/>
      </c>
      <c r="G175" s="19" t="str">
        <f t="shared" si="24"/>
        <v/>
      </c>
      <c r="H175" s="19" t="str">
        <f t="shared" si="25"/>
        <v/>
      </c>
      <c r="I175" s="19" t="str">
        <f t="shared" si="26"/>
        <v/>
      </c>
      <c r="J175" s="19" t="str">
        <f t="shared" si="27"/>
        <v/>
      </c>
      <c r="K175" s="19" t="str">
        <f t="shared" si="28"/>
        <v/>
      </c>
      <c r="L175" s="19" t="str">
        <f t="shared" si="29"/>
        <v/>
      </c>
      <c r="M175" s="19" t="str">
        <f t="shared" si="30"/>
        <v/>
      </c>
      <c r="O175" s="18"/>
      <c r="P175" s="18"/>
    </row>
    <row r="176" spans="1:16">
      <c r="A176" s="29"/>
      <c r="B176" s="30"/>
      <c r="C176" s="30"/>
      <c r="D176" s="19" t="str">
        <f t="shared" si="21"/>
        <v/>
      </c>
      <c r="E176" s="19" t="str">
        <f t="shared" si="22"/>
        <v/>
      </c>
      <c r="F176" s="19" t="str">
        <f t="shared" si="23"/>
        <v/>
      </c>
      <c r="G176" s="19" t="str">
        <f t="shared" si="24"/>
        <v/>
      </c>
      <c r="H176" s="19" t="str">
        <f t="shared" si="25"/>
        <v/>
      </c>
      <c r="I176" s="19" t="str">
        <f t="shared" si="26"/>
        <v/>
      </c>
      <c r="J176" s="19" t="str">
        <f t="shared" si="27"/>
        <v/>
      </c>
      <c r="K176" s="19" t="str">
        <f t="shared" si="28"/>
        <v/>
      </c>
      <c r="L176" s="19" t="str">
        <f t="shared" si="29"/>
        <v/>
      </c>
      <c r="M176" s="19" t="str">
        <f t="shared" si="30"/>
        <v/>
      </c>
      <c r="O176" s="18"/>
      <c r="P176" s="18"/>
    </row>
    <row r="177" spans="1:16">
      <c r="A177" s="29"/>
      <c r="B177" s="30"/>
      <c r="C177" s="30"/>
      <c r="D177" s="19" t="str">
        <f t="shared" si="21"/>
        <v/>
      </c>
      <c r="E177" s="19" t="str">
        <f t="shared" si="22"/>
        <v/>
      </c>
      <c r="F177" s="19" t="str">
        <f t="shared" si="23"/>
        <v/>
      </c>
      <c r="G177" s="19" t="str">
        <f t="shared" si="24"/>
        <v/>
      </c>
      <c r="H177" s="19" t="str">
        <f t="shared" si="25"/>
        <v/>
      </c>
      <c r="I177" s="19" t="str">
        <f t="shared" si="26"/>
        <v/>
      </c>
      <c r="J177" s="19" t="str">
        <f t="shared" si="27"/>
        <v/>
      </c>
      <c r="K177" s="19" t="str">
        <f t="shared" si="28"/>
        <v/>
      </c>
      <c r="L177" s="19" t="str">
        <f t="shared" si="29"/>
        <v/>
      </c>
      <c r="M177" s="19" t="str">
        <f t="shared" si="30"/>
        <v/>
      </c>
      <c r="O177" s="18"/>
      <c r="P177" s="18"/>
    </row>
    <row r="178" spans="1:16">
      <c r="A178" s="29"/>
      <c r="B178" s="30"/>
      <c r="C178" s="30"/>
      <c r="D178" s="19" t="str">
        <f t="shared" si="21"/>
        <v/>
      </c>
      <c r="E178" s="19" t="str">
        <f t="shared" si="22"/>
        <v/>
      </c>
      <c r="F178" s="19" t="str">
        <f t="shared" si="23"/>
        <v/>
      </c>
      <c r="G178" s="19" t="str">
        <f t="shared" si="24"/>
        <v/>
      </c>
      <c r="H178" s="19" t="str">
        <f t="shared" si="25"/>
        <v/>
      </c>
      <c r="I178" s="19" t="str">
        <f t="shared" si="26"/>
        <v/>
      </c>
      <c r="J178" s="19" t="str">
        <f t="shared" si="27"/>
        <v/>
      </c>
      <c r="K178" s="19" t="str">
        <f t="shared" si="28"/>
        <v/>
      </c>
      <c r="L178" s="19" t="str">
        <f t="shared" si="29"/>
        <v/>
      </c>
      <c r="M178" s="19" t="str">
        <f t="shared" si="30"/>
        <v/>
      </c>
      <c r="O178" s="18"/>
      <c r="P178" s="18"/>
    </row>
    <row r="179" spans="1:16">
      <c r="A179" s="29"/>
      <c r="B179" s="30"/>
      <c r="C179" s="30"/>
      <c r="D179" s="19" t="str">
        <f t="shared" si="21"/>
        <v/>
      </c>
      <c r="E179" s="19" t="str">
        <f t="shared" si="22"/>
        <v/>
      </c>
      <c r="F179" s="19" t="str">
        <f t="shared" si="23"/>
        <v/>
      </c>
      <c r="G179" s="19" t="str">
        <f t="shared" si="24"/>
        <v/>
      </c>
      <c r="H179" s="19" t="str">
        <f t="shared" si="25"/>
        <v/>
      </c>
      <c r="I179" s="19" t="str">
        <f t="shared" si="26"/>
        <v/>
      </c>
      <c r="J179" s="19" t="str">
        <f t="shared" si="27"/>
        <v/>
      </c>
      <c r="K179" s="19" t="str">
        <f t="shared" si="28"/>
        <v/>
      </c>
      <c r="L179" s="19" t="str">
        <f t="shared" si="29"/>
        <v/>
      </c>
      <c r="M179" s="19" t="str">
        <f t="shared" si="30"/>
        <v/>
      </c>
      <c r="O179" s="18"/>
      <c r="P179" s="18"/>
    </row>
    <row r="180" spans="1:16">
      <c r="A180" s="29"/>
      <c r="B180" s="30"/>
      <c r="C180" s="30"/>
      <c r="D180" s="19" t="str">
        <f t="shared" si="21"/>
        <v/>
      </c>
      <c r="E180" s="19" t="str">
        <f t="shared" si="22"/>
        <v/>
      </c>
      <c r="F180" s="19" t="str">
        <f t="shared" si="23"/>
        <v/>
      </c>
      <c r="G180" s="19" t="str">
        <f t="shared" si="24"/>
        <v/>
      </c>
      <c r="H180" s="19" t="str">
        <f t="shared" si="25"/>
        <v/>
      </c>
      <c r="I180" s="19" t="str">
        <f t="shared" si="26"/>
        <v/>
      </c>
      <c r="J180" s="19" t="str">
        <f t="shared" si="27"/>
        <v/>
      </c>
      <c r="K180" s="19" t="str">
        <f t="shared" si="28"/>
        <v/>
      </c>
      <c r="L180" s="19" t="str">
        <f t="shared" si="29"/>
        <v/>
      </c>
      <c r="M180" s="19" t="str">
        <f t="shared" si="30"/>
        <v/>
      </c>
      <c r="O180" s="18"/>
      <c r="P180" s="18"/>
    </row>
    <row r="181" spans="1:16">
      <c r="A181" s="29"/>
      <c r="B181" s="30"/>
      <c r="C181" s="30"/>
      <c r="D181" s="19" t="str">
        <f t="shared" si="21"/>
        <v/>
      </c>
      <c r="E181" s="19" t="str">
        <f t="shared" si="22"/>
        <v/>
      </c>
      <c r="F181" s="19" t="str">
        <f t="shared" si="23"/>
        <v/>
      </c>
      <c r="G181" s="19" t="str">
        <f t="shared" si="24"/>
        <v/>
      </c>
      <c r="H181" s="19" t="str">
        <f t="shared" si="25"/>
        <v/>
      </c>
      <c r="I181" s="19" t="str">
        <f t="shared" si="26"/>
        <v/>
      </c>
      <c r="J181" s="19" t="str">
        <f t="shared" si="27"/>
        <v/>
      </c>
      <c r="K181" s="19" t="str">
        <f t="shared" si="28"/>
        <v/>
      </c>
      <c r="L181" s="19" t="str">
        <f t="shared" si="29"/>
        <v/>
      </c>
      <c r="M181" s="19" t="str">
        <f t="shared" si="30"/>
        <v/>
      </c>
      <c r="O181" s="18"/>
      <c r="P181" s="18"/>
    </row>
    <row r="182" spans="1:16">
      <c r="A182" s="29"/>
      <c r="B182" s="30"/>
      <c r="C182" s="30"/>
      <c r="D182" s="19" t="str">
        <f t="shared" si="21"/>
        <v/>
      </c>
      <c r="E182" s="19" t="str">
        <f t="shared" si="22"/>
        <v/>
      </c>
      <c r="F182" s="19" t="str">
        <f t="shared" si="23"/>
        <v/>
      </c>
      <c r="G182" s="19" t="str">
        <f t="shared" si="24"/>
        <v/>
      </c>
      <c r="H182" s="19" t="str">
        <f t="shared" si="25"/>
        <v/>
      </c>
      <c r="I182" s="19" t="str">
        <f t="shared" si="26"/>
        <v/>
      </c>
      <c r="J182" s="19" t="str">
        <f t="shared" si="27"/>
        <v/>
      </c>
      <c r="K182" s="19" t="str">
        <f t="shared" si="28"/>
        <v/>
      </c>
      <c r="L182" s="19" t="str">
        <f t="shared" si="29"/>
        <v/>
      </c>
      <c r="M182" s="19" t="str">
        <f t="shared" si="30"/>
        <v/>
      </c>
      <c r="O182" s="18"/>
      <c r="P182" s="18"/>
    </row>
    <row r="183" spans="1:16">
      <c r="A183" s="29"/>
      <c r="B183" s="30"/>
      <c r="C183" s="30"/>
      <c r="D183" s="19" t="str">
        <f t="shared" si="21"/>
        <v/>
      </c>
      <c r="E183" s="19" t="str">
        <f t="shared" si="22"/>
        <v/>
      </c>
      <c r="F183" s="19" t="str">
        <f t="shared" si="23"/>
        <v/>
      </c>
      <c r="G183" s="19" t="str">
        <f t="shared" si="24"/>
        <v/>
      </c>
      <c r="H183" s="19" t="str">
        <f t="shared" si="25"/>
        <v/>
      </c>
      <c r="I183" s="19" t="str">
        <f t="shared" si="26"/>
        <v/>
      </c>
      <c r="J183" s="19" t="str">
        <f t="shared" si="27"/>
        <v/>
      </c>
      <c r="K183" s="19" t="str">
        <f t="shared" si="28"/>
        <v/>
      </c>
      <c r="L183" s="19" t="str">
        <f t="shared" si="29"/>
        <v/>
      </c>
      <c r="M183" s="19" t="str">
        <f t="shared" si="30"/>
        <v/>
      </c>
      <c r="O183" s="18"/>
      <c r="P183" s="18"/>
    </row>
    <row r="184" spans="1:16">
      <c r="A184" s="29"/>
      <c r="B184" s="30"/>
      <c r="C184" s="30"/>
      <c r="D184" s="19" t="str">
        <f t="shared" si="21"/>
        <v/>
      </c>
      <c r="E184" s="19" t="str">
        <f t="shared" si="22"/>
        <v/>
      </c>
      <c r="F184" s="19" t="str">
        <f t="shared" si="23"/>
        <v/>
      </c>
      <c r="G184" s="19" t="str">
        <f t="shared" si="24"/>
        <v/>
      </c>
      <c r="H184" s="19" t="str">
        <f t="shared" si="25"/>
        <v/>
      </c>
      <c r="I184" s="19" t="str">
        <f t="shared" si="26"/>
        <v/>
      </c>
      <c r="J184" s="19" t="str">
        <f t="shared" si="27"/>
        <v/>
      </c>
      <c r="K184" s="19" t="str">
        <f t="shared" si="28"/>
        <v/>
      </c>
      <c r="L184" s="19" t="str">
        <f t="shared" si="29"/>
        <v/>
      </c>
      <c r="M184" s="19" t="str">
        <f t="shared" si="30"/>
        <v/>
      </c>
      <c r="O184" s="18"/>
      <c r="P184" s="18"/>
    </row>
    <row r="185" spans="1:16">
      <c r="A185" s="29"/>
      <c r="B185" s="30"/>
      <c r="C185" s="30"/>
      <c r="D185" s="19" t="str">
        <f t="shared" si="21"/>
        <v/>
      </c>
      <c r="E185" s="19" t="str">
        <f t="shared" si="22"/>
        <v/>
      </c>
      <c r="F185" s="19" t="str">
        <f t="shared" si="23"/>
        <v/>
      </c>
      <c r="G185" s="19" t="str">
        <f t="shared" si="24"/>
        <v/>
      </c>
      <c r="H185" s="19" t="str">
        <f t="shared" si="25"/>
        <v/>
      </c>
      <c r="I185" s="19" t="str">
        <f t="shared" si="26"/>
        <v/>
      </c>
      <c r="J185" s="19" t="str">
        <f t="shared" si="27"/>
        <v/>
      </c>
      <c r="K185" s="19" t="str">
        <f t="shared" si="28"/>
        <v/>
      </c>
      <c r="L185" s="19" t="str">
        <f t="shared" si="29"/>
        <v/>
      </c>
      <c r="M185" s="19" t="str">
        <f t="shared" si="30"/>
        <v/>
      </c>
      <c r="O185" s="18"/>
      <c r="P185" s="18"/>
    </row>
    <row r="186" spans="1:16">
      <c r="A186" s="29"/>
      <c r="B186" s="30"/>
      <c r="C186" s="30"/>
      <c r="D186" s="19" t="str">
        <f t="shared" si="21"/>
        <v/>
      </c>
      <c r="E186" s="19" t="str">
        <f t="shared" si="22"/>
        <v/>
      </c>
      <c r="F186" s="19" t="str">
        <f t="shared" si="23"/>
        <v/>
      </c>
      <c r="G186" s="19" t="str">
        <f t="shared" si="24"/>
        <v/>
      </c>
      <c r="H186" s="19" t="str">
        <f t="shared" si="25"/>
        <v/>
      </c>
      <c r="I186" s="19" t="str">
        <f t="shared" si="26"/>
        <v/>
      </c>
      <c r="J186" s="19" t="str">
        <f t="shared" si="27"/>
        <v/>
      </c>
      <c r="K186" s="19" t="str">
        <f t="shared" si="28"/>
        <v/>
      </c>
      <c r="L186" s="19" t="str">
        <f t="shared" si="29"/>
        <v/>
      </c>
      <c r="M186" s="19" t="str">
        <f t="shared" si="30"/>
        <v/>
      </c>
      <c r="O186" s="18"/>
      <c r="P186" s="18"/>
    </row>
    <row r="187" spans="1:16">
      <c r="A187" s="29"/>
      <c r="B187" s="30"/>
      <c r="C187" s="30"/>
      <c r="D187" s="19" t="str">
        <f t="shared" si="21"/>
        <v/>
      </c>
      <c r="E187" s="19" t="str">
        <f t="shared" si="22"/>
        <v/>
      </c>
      <c r="F187" s="19" t="str">
        <f t="shared" si="23"/>
        <v/>
      </c>
      <c r="G187" s="19" t="str">
        <f t="shared" si="24"/>
        <v/>
      </c>
      <c r="H187" s="19" t="str">
        <f t="shared" si="25"/>
        <v/>
      </c>
      <c r="I187" s="19" t="str">
        <f t="shared" si="26"/>
        <v/>
      </c>
      <c r="J187" s="19" t="str">
        <f t="shared" si="27"/>
        <v/>
      </c>
      <c r="K187" s="19" t="str">
        <f t="shared" si="28"/>
        <v/>
      </c>
      <c r="L187" s="19" t="str">
        <f t="shared" si="29"/>
        <v/>
      </c>
      <c r="M187" s="19" t="str">
        <f t="shared" si="30"/>
        <v/>
      </c>
      <c r="O187" s="18"/>
      <c r="P187" s="18"/>
    </row>
    <row r="188" spans="1:16">
      <c r="A188" s="29"/>
      <c r="B188" s="30"/>
      <c r="C188" s="30"/>
      <c r="D188" s="19" t="str">
        <f t="shared" si="21"/>
        <v/>
      </c>
      <c r="E188" s="19" t="str">
        <f t="shared" si="22"/>
        <v/>
      </c>
      <c r="F188" s="19" t="str">
        <f t="shared" si="23"/>
        <v/>
      </c>
      <c r="G188" s="19" t="str">
        <f t="shared" si="24"/>
        <v/>
      </c>
      <c r="H188" s="19" t="str">
        <f t="shared" si="25"/>
        <v/>
      </c>
      <c r="I188" s="19" t="str">
        <f t="shared" si="26"/>
        <v/>
      </c>
      <c r="J188" s="19" t="str">
        <f t="shared" si="27"/>
        <v/>
      </c>
      <c r="K188" s="19" t="str">
        <f t="shared" si="28"/>
        <v/>
      </c>
      <c r="L188" s="19" t="str">
        <f t="shared" si="29"/>
        <v/>
      </c>
      <c r="M188" s="19" t="str">
        <f t="shared" si="30"/>
        <v/>
      </c>
      <c r="O188" s="18"/>
      <c r="P188" s="18"/>
    </row>
    <row r="189" spans="1:16">
      <c r="A189" s="29"/>
      <c r="B189" s="30"/>
      <c r="C189" s="30"/>
      <c r="D189" s="19" t="str">
        <f t="shared" si="21"/>
        <v/>
      </c>
      <c r="E189" s="19" t="str">
        <f t="shared" si="22"/>
        <v/>
      </c>
      <c r="F189" s="19" t="str">
        <f t="shared" si="23"/>
        <v/>
      </c>
      <c r="G189" s="19" t="str">
        <f t="shared" si="24"/>
        <v/>
      </c>
      <c r="H189" s="19" t="str">
        <f t="shared" si="25"/>
        <v/>
      </c>
      <c r="I189" s="19" t="str">
        <f t="shared" si="26"/>
        <v/>
      </c>
      <c r="J189" s="19" t="str">
        <f t="shared" si="27"/>
        <v/>
      </c>
      <c r="K189" s="19" t="str">
        <f t="shared" si="28"/>
        <v/>
      </c>
      <c r="L189" s="19" t="str">
        <f t="shared" si="29"/>
        <v/>
      </c>
      <c r="M189" s="19" t="str">
        <f t="shared" si="30"/>
        <v/>
      </c>
      <c r="O189" s="18"/>
      <c r="P189" s="18"/>
    </row>
    <row r="190" spans="1:16">
      <c r="A190" s="29"/>
      <c r="B190" s="30"/>
      <c r="C190" s="30"/>
      <c r="D190" s="19" t="str">
        <f t="shared" si="21"/>
        <v/>
      </c>
      <c r="E190" s="19" t="str">
        <f t="shared" si="22"/>
        <v/>
      </c>
      <c r="F190" s="19" t="str">
        <f t="shared" si="23"/>
        <v/>
      </c>
      <c r="G190" s="19" t="str">
        <f t="shared" si="24"/>
        <v/>
      </c>
      <c r="H190" s="19" t="str">
        <f t="shared" si="25"/>
        <v/>
      </c>
      <c r="I190" s="19" t="str">
        <f t="shared" si="26"/>
        <v/>
      </c>
      <c r="J190" s="19" t="str">
        <f t="shared" si="27"/>
        <v/>
      </c>
      <c r="K190" s="19" t="str">
        <f t="shared" si="28"/>
        <v/>
      </c>
      <c r="L190" s="19" t="str">
        <f t="shared" si="29"/>
        <v/>
      </c>
      <c r="M190" s="19" t="str">
        <f t="shared" si="30"/>
        <v/>
      </c>
      <c r="O190" s="18"/>
      <c r="P190" s="18"/>
    </row>
    <row r="191" spans="1:16">
      <c r="A191" s="29"/>
      <c r="B191" s="30"/>
      <c r="C191" s="30"/>
      <c r="D191" s="19" t="str">
        <f t="shared" si="21"/>
        <v/>
      </c>
      <c r="E191" s="19" t="str">
        <f t="shared" si="22"/>
        <v/>
      </c>
      <c r="F191" s="19" t="str">
        <f t="shared" si="23"/>
        <v/>
      </c>
      <c r="G191" s="19" t="str">
        <f t="shared" si="24"/>
        <v/>
      </c>
      <c r="H191" s="19" t="str">
        <f t="shared" si="25"/>
        <v/>
      </c>
      <c r="I191" s="19" t="str">
        <f t="shared" si="26"/>
        <v/>
      </c>
      <c r="J191" s="19" t="str">
        <f t="shared" si="27"/>
        <v/>
      </c>
      <c r="K191" s="19" t="str">
        <f t="shared" si="28"/>
        <v/>
      </c>
      <c r="L191" s="19" t="str">
        <f t="shared" si="29"/>
        <v/>
      </c>
      <c r="M191" s="19" t="str">
        <f t="shared" si="30"/>
        <v/>
      </c>
      <c r="O191" s="18"/>
      <c r="P191" s="18"/>
    </row>
    <row r="192" spans="1:16">
      <c r="A192" s="29"/>
      <c r="B192" s="30"/>
      <c r="C192" s="30"/>
      <c r="D192" s="19" t="str">
        <f t="shared" si="21"/>
        <v/>
      </c>
      <c r="E192" s="19" t="str">
        <f t="shared" si="22"/>
        <v/>
      </c>
      <c r="F192" s="19" t="str">
        <f t="shared" si="23"/>
        <v/>
      </c>
      <c r="G192" s="19" t="str">
        <f t="shared" si="24"/>
        <v/>
      </c>
      <c r="H192" s="19" t="str">
        <f t="shared" si="25"/>
        <v/>
      </c>
      <c r="I192" s="19" t="str">
        <f t="shared" si="26"/>
        <v/>
      </c>
      <c r="J192" s="19" t="str">
        <f t="shared" si="27"/>
        <v/>
      </c>
      <c r="K192" s="19" t="str">
        <f t="shared" si="28"/>
        <v/>
      </c>
      <c r="L192" s="19" t="str">
        <f t="shared" si="29"/>
        <v/>
      </c>
      <c r="M192" s="19" t="str">
        <f t="shared" si="30"/>
        <v/>
      </c>
      <c r="O192" s="18"/>
      <c r="P192" s="18"/>
    </row>
    <row r="193" spans="1:16">
      <c r="A193" s="29"/>
      <c r="B193" s="30"/>
      <c r="C193" s="30"/>
      <c r="D193" s="19" t="str">
        <f t="shared" si="21"/>
        <v/>
      </c>
      <c r="E193" s="19" t="str">
        <f t="shared" si="22"/>
        <v/>
      </c>
      <c r="F193" s="19" t="str">
        <f t="shared" si="23"/>
        <v/>
      </c>
      <c r="G193" s="19" t="str">
        <f t="shared" si="24"/>
        <v/>
      </c>
      <c r="H193" s="19" t="str">
        <f t="shared" si="25"/>
        <v/>
      </c>
      <c r="I193" s="19" t="str">
        <f t="shared" si="26"/>
        <v/>
      </c>
      <c r="J193" s="19" t="str">
        <f t="shared" si="27"/>
        <v/>
      </c>
      <c r="K193" s="19" t="str">
        <f t="shared" si="28"/>
        <v/>
      </c>
      <c r="L193" s="19" t="str">
        <f t="shared" si="29"/>
        <v/>
      </c>
      <c r="M193" s="19" t="str">
        <f t="shared" si="30"/>
        <v/>
      </c>
      <c r="O193" s="18"/>
      <c r="P193" s="18"/>
    </row>
    <row r="194" spans="1:16">
      <c r="A194" s="29"/>
      <c r="B194" s="30"/>
      <c r="C194" s="30"/>
      <c r="D194" s="19" t="str">
        <f t="shared" si="21"/>
        <v/>
      </c>
      <c r="E194" s="19" t="str">
        <f t="shared" si="22"/>
        <v/>
      </c>
      <c r="F194" s="19" t="str">
        <f t="shared" si="23"/>
        <v/>
      </c>
      <c r="G194" s="19" t="str">
        <f t="shared" si="24"/>
        <v/>
      </c>
      <c r="H194" s="19" t="str">
        <f t="shared" si="25"/>
        <v/>
      </c>
      <c r="I194" s="19" t="str">
        <f t="shared" si="26"/>
        <v/>
      </c>
      <c r="J194" s="19" t="str">
        <f t="shared" si="27"/>
        <v/>
      </c>
      <c r="K194" s="19" t="str">
        <f t="shared" si="28"/>
        <v/>
      </c>
      <c r="L194" s="19" t="str">
        <f t="shared" si="29"/>
        <v/>
      </c>
      <c r="M194" s="19" t="str">
        <f t="shared" si="30"/>
        <v/>
      </c>
      <c r="O194" s="18"/>
      <c r="P194" s="18"/>
    </row>
    <row r="195" spans="1:16">
      <c r="A195" s="29"/>
      <c r="B195" s="30"/>
      <c r="C195" s="30"/>
      <c r="D195" s="19" t="str">
        <f t="shared" si="21"/>
        <v/>
      </c>
      <c r="E195" s="19" t="str">
        <f t="shared" si="22"/>
        <v/>
      </c>
      <c r="F195" s="19" t="str">
        <f t="shared" si="23"/>
        <v/>
      </c>
      <c r="G195" s="19" t="str">
        <f t="shared" si="24"/>
        <v/>
      </c>
      <c r="H195" s="19" t="str">
        <f t="shared" si="25"/>
        <v/>
      </c>
      <c r="I195" s="19" t="str">
        <f t="shared" si="26"/>
        <v/>
      </c>
      <c r="J195" s="19" t="str">
        <f t="shared" si="27"/>
        <v/>
      </c>
      <c r="K195" s="19" t="str">
        <f t="shared" si="28"/>
        <v/>
      </c>
      <c r="L195" s="19" t="str">
        <f t="shared" si="29"/>
        <v/>
      </c>
      <c r="M195" s="19" t="str">
        <f t="shared" si="30"/>
        <v/>
      </c>
      <c r="O195" s="18"/>
      <c r="P195" s="18"/>
    </row>
    <row r="196" spans="1:16">
      <c r="A196" s="29"/>
      <c r="B196" s="30"/>
      <c r="C196" s="30"/>
      <c r="D196" s="19" t="str">
        <f t="shared" si="21"/>
        <v/>
      </c>
      <c r="E196" s="19" t="str">
        <f t="shared" si="22"/>
        <v/>
      </c>
      <c r="F196" s="19" t="str">
        <f t="shared" si="23"/>
        <v/>
      </c>
      <c r="G196" s="19" t="str">
        <f t="shared" si="24"/>
        <v/>
      </c>
      <c r="H196" s="19" t="str">
        <f t="shared" si="25"/>
        <v/>
      </c>
      <c r="I196" s="19" t="str">
        <f t="shared" si="26"/>
        <v/>
      </c>
      <c r="J196" s="19" t="str">
        <f t="shared" si="27"/>
        <v/>
      </c>
      <c r="K196" s="19" t="str">
        <f t="shared" si="28"/>
        <v/>
      </c>
      <c r="L196" s="19" t="str">
        <f t="shared" si="29"/>
        <v/>
      </c>
      <c r="M196" s="19" t="str">
        <f t="shared" si="30"/>
        <v/>
      </c>
      <c r="O196" s="18"/>
      <c r="P196" s="18"/>
    </row>
    <row r="197" spans="1:16">
      <c r="A197" s="29"/>
      <c r="B197" s="30"/>
      <c r="C197" s="30"/>
      <c r="D197" s="19" t="str">
        <f t="shared" si="21"/>
        <v/>
      </c>
      <c r="E197" s="19" t="str">
        <f t="shared" si="22"/>
        <v/>
      </c>
      <c r="F197" s="19" t="str">
        <f t="shared" si="23"/>
        <v/>
      </c>
      <c r="G197" s="19" t="str">
        <f t="shared" si="24"/>
        <v/>
      </c>
      <c r="H197" s="19" t="str">
        <f t="shared" si="25"/>
        <v/>
      </c>
      <c r="I197" s="19" t="str">
        <f t="shared" si="26"/>
        <v/>
      </c>
      <c r="J197" s="19" t="str">
        <f t="shared" si="27"/>
        <v/>
      </c>
      <c r="K197" s="19" t="str">
        <f t="shared" si="28"/>
        <v/>
      </c>
      <c r="L197" s="19" t="str">
        <f t="shared" si="29"/>
        <v/>
      </c>
      <c r="M197" s="19" t="str">
        <f t="shared" si="30"/>
        <v/>
      </c>
      <c r="O197" s="18"/>
      <c r="P197" s="18"/>
    </row>
    <row r="198" spans="1:16">
      <c r="A198" s="29"/>
      <c r="B198" s="30"/>
      <c r="C198" s="30"/>
      <c r="D198" s="19" t="str">
        <f t="shared" si="21"/>
        <v/>
      </c>
      <c r="E198" s="19" t="str">
        <f t="shared" si="22"/>
        <v/>
      </c>
      <c r="F198" s="19" t="str">
        <f t="shared" si="23"/>
        <v/>
      </c>
      <c r="G198" s="19" t="str">
        <f t="shared" si="24"/>
        <v/>
      </c>
      <c r="H198" s="19" t="str">
        <f t="shared" si="25"/>
        <v/>
      </c>
      <c r="I198" s="19" t="str">
        <f t="shared" si="26"/>
        <v/>
      </c>
      <c r="J198" s="19" t="str">
        <f t="shared" si="27"/>
        <v/>
      </c>
      <c r="K198" s="19" t="str">
        <f t="shared" si="28"/>
        <v/>
      </c>
      <c r="L198" s="19" t="str">
        <f t="shared" si="29"/>
        <v/>
      </c>
      <c r="M198" s="19" t="str">
        <f t="shared" si="30"/>
        <v/>
      </c>
      <c r="O198" s="18"/>
      <c r="P198" s="18"/>
    </row>
    <row r="199" spans="1:16">
      <c r="A199" s="29"/>
      <c r="B199" s="30"/>
      <c r="C199" s="30"/>
      <c r="D199" s="19" t="str">
        <f t="shared" si="21"/>
        <v/>
      </c>
      <c r="E199" s="19" t="str">
        <f t="shared" si="22"/>
        <v/>
      </c>
      <c r="F199" s="19" t="str">
        <f t="shared" si="23"/>
        <v/>
      </c>
      <c r="G199" s="19" t="str">
        <f t="shared" si="24"/>
        <v/>
      </c>
      <c r="H199" s="19" t="str">
        <f t="shared" si="25"/>
        <v/>
      </c>
      <c r="I199" s="19" t="str">
        <f t="shared" si="26"/>
        <v/>
      </c>
      <c r="J199" s="19" t="str">
        <f t="shared" si="27"/>
        <v/>
      </c>
      <c r="K199" s="19" t="str">
        <f t="shared" si="28"/>
        <v/>
      </c>
      <c r="L199" s="19" t="str">
        <f t="shared" si="29"/>
        <v/>
      </c>
      <c r="M199" s="19" t="str">
        <f t="shared" si="30"/>
        <v/>
      </c>
      <c r="O199" s="18"/>
      <c r="P199" s="18"/>
    </row>
    <row r="200" spans="1:16">
      <c r="A200" s="29"/>
      <c r="B200" s="30"/>
      <c r="C200" s="30"/>
      <c r="D200" s="19" t="str">
        <f t="shared" si="21"/>
        <v/>
      </c>
      <c r="E200" s="19" t="str">
        <f t="shared" si="22"/>
        <v/>
      </c>
      <c r="F200" s="19" t="str">
        <f t="shared" si="23"/>
        <v/>
      </c>
      <c r="G200" s="19" t="str">
        <f t="shared" si="24"/>
        <v/>
      </c>
      <c r="H200" s="19" t="str">
        <f t="shared" si="25"/>
        <v/>
      </c>
      <c r="I200" s="19" t="str">
        <f t="shared" si="26"/>
        <v/>
      </c>
      <c r="J200" s="19" t="str">
        <f t="shared" si="27"/>
        <v/>
      </c>
      <c r="K200" s="19" t="str">
        <f t="shared" si="28"/>
        <v/>
      </c>
      <c r="L200" s="19" t="str">
        <f t="shared" si="29"/>
        <v/>
      </c>
      <c r="M200" s="19" t="str">
        <f t="shared" si="30"/>
        <v/>
      </c>
      <c r="O200" s="18"/>
      <c r="P200" s="18"/>
    </row>
    <row r="201" spans="1:16">
      <c r="A201" s="29"/>
      <c r="B201" s="30"/>
      <c r="C201" s="30"/>
      <c r="D201" s="19" t="str">
        <f t="shared" ref="D201:D264" si="31">IF(OR($B201="Y",$B201="Yes"),TRUE,IF(OR($B201="N",$B201="No"),FALSE,""))</f>
        <v/>
      </c>
      <c r="E201" s="19" t="str">
        <f t="shared" ref="E201:E264" si="32">IF($A201&gt;0,$A201/52,"")</f>
        <v/>
      </c>
      <c r="F201" s="19" t="str">
        <f t="shared" ref="F201:F264" si="33">IF(OR($B201="Y",$B201="Yes"),$E201,"")</f>
        <v/>
      </c>
      <c r="G201" s="19" t="str">
        <f t="shared" ref="G201:G264" si="34">IF(AND(LEFT($B201,1)="y",LEFT($C201,1)="b"),$E201,"")</f>
        <v/>
      </c>
      <c r="H201" s="19" t="str">
        <f t="shared" ref="H201:H264" si="35">IF(AND(LEFT($B201,1)="y",LEFT($C201,1)="e"),$E201,"")</f>
        <v/>
      </c>
      <c r="I201" s="19" t="str">
        <f t="shared" ref="I201:I264" si="36">IF(OR($B201="N",$B201="No"),$E201,"")</f>
        <v/>
      </c>
      <c r="J201" s="19" t="str">
        <f t="shared" ref="J201:J264" si="37">IF(AND(LEFT($B201,1)="n",LEFT($C201,1)="b"),$E201,"")</f>
        <v/>
      </c>
      <c r="K201" s="19" t="str">
        <f t="shared" ref="K201:K264" si="38">IF(AND(LEFT($B201,1)="n",LEFT($C201,1)="e"),$E201,"")</f>
        <v/>
      </c>
      <c r="L201" s="19" t="str">
        <f t="shared" ref="L201:L264" si="39">IF(LEFT($C201,1)="b",$E201,"")</f>
        <v/>
      </c>
      <c r="M201" s="19" t="str">
        <f t="shared" ref="M201:M264" si="40">IF(LEFT($C201,1)="e",$E201,"")</f>
        <v/>
      </c>
      <c r="O201" s="18"/>
      <c r="P201" s="18"/>
    </row>
    <row r="202" spans="1:16">
      <c r="A202" s="29"/>
      <c r="B202" s="30"/>
      <c r="C202" s="30"/>
      <c r="D202" s="19" t="str">
        <f t="shared" si="31"/>
        <v/>
      </c>
      <c r="E202" s="19" t="str">
        <f t="shared" si="32"/>
        <v/>
      </c>
      <c r="F202" s="19" t="str">
        <f t="shared" si="33"/>
        <v/>
      </c>
      <c r="G202" s="19" t="str">
        <f t="shared" si="34"/>
        <v/>
      </c>
      <c r="H202" s="19" t="str">
        <f t="shared" si="35"/>
        <v/>
      </c>
      <c r="I202" s="19" t="str">
        <f t="shared" si="36"/>
        <v/>
      </c>
      <c r="J202" s="19" t="str">
        <f t="shared" si="37"/>
        <v/>
      </c>
      <c r="K202" s="19" t="str">
        <f t="shared" si="38"/>
        <v/>
      </c>
      <c r="L202" s="19" t="str">
        <f t="shared" si="39"/>
        <v/>
      </c>
      <c r="M202" s="19" t="str">
        <f t="shared" si="40"/>
        <v/>
      </c>
      <c r="O202" s="18"/>
      <c r="P202" s="18"/>
    </row>
    <row r="203" spans="1:16">
      <c r="A203" s="29"/>
      <c r="B203" s="30"/>
      <c r="C203" s="30"/>
      <c r="D203" s="19" t="str">
        <f t="shared" si="31"/>
        <v/>
      </c>
      <c r="E203" s="19" t="str">
        <f t="shared" si="32"/>
        <v/>
      </c>
      <c r="F203" s="19" t="str">
        <f t="shared" si="33"/>
        <v/>
      </c>
      <c r="G203" s="19" t="str">
        <f t="shared" si="34"/>
        <v/>
      </c>
      <c r="H203" s="19" t="str">
        <f t="shared" si="35"/>
        <v/>
      </c>
      <c r="I203" s="19" t="str">
        <f t="shared" si="36"/>
        <v/>
      </c>
      <c r="J203" s="19" t="str">
        <f t="shared" si="37"/>
        <v/>
      </c>
      <c r="K203" s="19" t="str">
        <f t="shared" si="38"/>
        <v/>
      </c>
      <c r="L203" s="19" t="str">
        <f t="shared" si="39"/>
        <v/>
      </c>
      <c r="M203" s="19" t="str">
        <f t="shared" si="40"/>
        <v/>
      </c>
      <c r="O203" s="18"/>
      <c r="P203" s="18"/>
    </row>
    <row r="204" spans="1:16">
      <c r="A204" s="29"/>
      <c r="B204" s="30"/>
      <c r="C204" s="30"/>
      <c r="D204" s="19" t="str">
        <f t="shared" si="31"/>
        <v/>
      </c>
      <c r="E204" s="19" t="str">
        <f t="shared" si="32"/>
        <v/>
      </c>
      <c r="F204" s="19" t="str">
        <f t="shared" si="33"/>
        <v/>
      </c>
      <c r="G204" s="19" t="str">
        <f t="shared" si="34"/>
        <v/>
      </c>
      <c r="H204" s="19" t="str">
        <f t="shared" si="35"/>
        <v/>
      </c>
      <c r="I204" s="19" t="str">
        <f t="shared" si="36"/>
        <v/>
      </c>
      <c r="J204" s="19" t="str">
        <f t="shared" si="37"/>
        <v/>
      </c>
      <c r="K204" s="19" t="str">
        <f t="shared" si="38"/>
        <v/>
      </c>
      <c r="L204" s="19" t="str">
        <f t="shared" si="39"/>
        <v/>
      </c>
      <c r="M204" s="19" t="str">
        <f t="shared" si="40"/>
        <v/>
      </c>
      <c r="O204" s="18"/>
      <c r="P204" s="18"/>
    </row>
    <row r="205" spans="1:16">
      <c r="A205" s="29"/>
      <c r="B205" s="30"/>
      <c r="C205" s="30"/>
      <c r="D205" s="19" t="str">
        <f t="shared" si="31"/>
        <v/>
      </c>
      <c r="E205" s="19" t="str">
        <f t="shared" si="32"/>
        <v/>
      </c>
      <c r="F205" s="19" t="str">
        <f t="shared" si="33"/>
        <v/>
      </c>
      <c r="G205" s="19" t="str">
        <f t="shared" si="34"/>
        <v/>
      </c>
      <c r="H205" s="19" t="str">
        <f t="shared" si="35"/>
        <v/>
      </c>
      <c r="I205" s="19" t="str">
        <f t="shared" si="36"/>
        <v/>
      </c>
      <c r="J205" s="19" t="str">
        <f t="shared" si="37"/>
        <v/>
      </c>
      <c r="K205" s="19" t="str">
        <f t="shared" si="38"/>
        <v/>
      </c>
      <c r="L205" s="19" t="str">
        <f t="shared" si="39"/>
        <v/>
      </c>
      <c r="M205" s="19" t="str">
        <f t="shared" si="40"/>
        <v/>
      </c>
      <c r="O205" s="18"/>
      <c r="P205" s="18"/>
    </row>
    <row r="206" spans="1:16">
      <c r="A206" s="29"/>
      <c r="B206" s="30"/>
      <c r="C206" s="30"/>
      <c r="D206" s="19" t="str">
        <f t="shared" si="31"/>
        <v/>
      </c>
      <c r="E206" s="19" t="str">
        <f t="shared" si="32"/>
        <v/>
      </c>
      <c r="F206" s="19" t="str">
        <f t="shared" si="33"/>
        <v/>
      </c>
      <c r="G206" s="19" t="str">
        <f t="shared" si="34"/>
        <v/>
      </c>
      <c r="H206" s="19" t="str">
        <f t="shared" si="35"/>
        <v/>
      </c>
      <c r="I206" s="19" t="str">
        <f t="shared" si="36"/>
        <v/>
      </c>
      <c r="J206" s="19" t="str">
        <f t="shared" si="37"/>
        <v/>
      </c>
      <c r="K206" s="19" t="str">
        <f t="shared" si="38"/>
        <v/>
      </c>
      <c r="L206" s="19" t="str">
        <f t="shared" si="39"/>
        <v/>
      </c>
      <c r="M206" s="19" t="str">
        <f t="shared" si="40"/>
        <v/>
      </c>
      <c r="O206" s="18"/>
      <c r="P206" s="18"/>
    </row>
    <row r="207" spans="1:16">
      <c r="A207" s="29"/>
      <c r="B207" s="30"/>
      <c r="C207" s="30"/>
      <c r="D207" s="19" t="str">
        <f t="shared" si="31"/>
        <v/>
      </c>
      <c r="E207" s="19" t="str">
        <f t="shared" si="32"/>
        <v/>
      </c>
      <c r="F207" s="19" t="str">
        <f t="shared" si="33"/>
        <v/>
      </c>
      <c r="G207" s="19" t="str">
        <f t="shared" si="34"/>
        <v/>
      </c>
      <c r="H207" s="19" t="str">
        <f t="shared" si="35"/>
        <v/>
      </c>
      <c r="I207" s="19" t="str">
        <f t="shared" si="36"/>
        <v/>
      </c>
      <c r="J207" s="19" t="str">
        <f t="shared" si="37"/>
        <v/>
      </c>
      <c r="K207" s="19" t="str">
        <f t="shared" si="38"/>
        <v/>
      </c>
      <c r="L207" s="19" t="str">
        <f t="shared" si="39"/>
        <v/>
      </c>
      <c r="M207" s="19" t="str">
        <f t="shared" si="40"/>
        <v/>
      </c>
      <c r="O207" s="18"/>
      <c r="P207" s="18"/>
    </row>
    <row r="208" spans="1:16">
      <c r="A208" s="29"/>
      <c r="B208" s="30"/>
      <c r="C208" s="30"/>
      <c r="D208" s="19" t="str">
        <f t="shared" si="31"/>
        <v/>
      </c>
      <c r="E208" s="19" t="str">
        <f t="shared" si="32"/>
        <v/>
      </c>
      <c r="F208" s="19" t="str">
        <f t="shared" si="33"/>
        <v/>
      </c>
      <c r="G208" s="19" t="str">
        <f t="shared" si="34"/>
        <v/>
      </c>
      <c r="H208" s="19" t="str">
        <f t="shared" si="35"/>
        <v/>
      </c>
      <c r="I208" s="19" t="str">
        <f t="shared" si="36"/>
        <v/>
      </c>
      <c r="J208" s="19" t="str">
        <f t="shared" si="37"/>
        <v/>
      </c>
      <c r="K208" s="19" t="str">
        <f t="shared" si="38"/>
        <v/>
      </c>
      <c r="L208" s="19" t="str">
        <f t="shared" si="39"/>
        <v/>
      </c>
      <c r="M208" s="19" t="str">
        <f t="shared" si="40"/>
        <v/>
      </c>
      <c r="O208" s="18"/>
      <c r="P208" s="18"/>
    </row>
    <row r="209" spans="1:16">
      <c r="A209" s="29"/>
      <c r="B209" s="30"/>
      <c r="C209" s="30"/>
      <c r="D209" s="19" t="str">
        <f t="shared" si="31"/>
        <v/>
      </c>
      <c r="E209" s="19" t="str">
        <f t="shared" si="32"/>
        <v/>
      </c>
      <c r="F209" s="19" t="str">
        <f t="shared" si="33"/>
        <v/>
      </c>
      <c r="G209" s="19" t="str">
        <f t="shared" si="34"/>
        <v/>
      </c>
      <c r="H209" s="19" t="str">
        <f t="shared" si="35"/>
        <v/>
      </c>
      <c r="I209" s="19" t="str">
        <f t="shared" si="36"/>
        <v/>
      </c>
      <c r="J209" s="19" t="str">
        <f t="shared" si="37"/>
        <v/>
      </c>
      <c r="K209" s="19" t="str">
        <f t="shared" si="38"/>
        <v/>
      </c>
      <c r="L209" s="19" t="str">
        <f t="shared" si="39"/>
        <v/>
      </c>
      <c r="M209" s="19" t="str">
        <f t="shared" si="40"/>
        <v/>
      </c>
      <c r="O209" s="18"/>
      <c r="P209" s="18"/>
    </row>
    <row r="210" spans="1:16">
      <c r="A210" s="29"/>
      <c r="B210" s="30"/>
      <c r="C210" s="30"/>
      <c r="D210" s="19" t="str">
        <f t="shared" si="31"/>
        <v/>
      </c>
      <c r="E210" s="19" t="str">
        <f t="shared" si="32"/>
        <v/>
      </c>
      <c r="F210" s="19" t="str">
        <f t="shared" si="33"/>
        <v/>
      </c>
      <c r="G210" s="19" t="str">
        <f t="shared" si="34"/>
        <v/>
      </c>
      <c r="H210" s="19" t="str">
        <f t="shared" si="35"/>
        <v/>
      </c>
      <c r="I210" s="19" t="str">
        <f t="shared" si="36"/>
        <v/>
      </c>
      <c r="J210" s="19" t="str">
        <f t="shared" si="37"/>
        <v/>
      </c>
      <c r="K210" s="19" t="str">
        <f t="shared" si="38"/>
        <v/>
      </c>
      <c r="L210" s="19" t="str">
        <f t="shared" si="39"/>
        <v/>
      </c>
      <c r="M210" s="19" t="str">
        <f t="shared" si="40"/>
        <v/>
      </c>
      <c r="O210" s="18"/>
      <c r="P210" s="18"/>
    </row>
    <row r="211" spans="1:16">
      <c r="A211" s="29"/>
      <c r="B211" s="30"/>
      <c r="C211" s="30"/>
      <c r="D211" s="19" t="str">
        <f t="shared" si="31"/>
        <v/>
      </c>
      <c r="E211" s="19" t="str">
        <f t="shared" si="32"/>
        <v/>
      </c>
      <c r="F211" s="19" t="str">
        <f t="shared" si="33"/>
        <v/>
      </c>
      <c r="G211" s="19" t="str">
        <f t="shared" si="34"/>
        <v/>
      </c>
      <c r="H211" s="19" t="str">
        <f t="shared" si="35"/>
        <v/>
      </c>
      <c r="I211" s="19" t="str">
        <f t="shared" si="36"/>
        <v/>
      </c>
      <c r="J211" s="19" t="str">
        <f t="shared" si="37"/>
        <v/>
      </c>
      <c r="K211" s="19" t="str">
        <f t="shared" si="38"/>
        <v/>
      </c>
      <c r="L211" s="19" t="str">
        <f t="shared" si="39"/>
        <v/>
      </c>
      <c r="M211" s="19" t="str">
        <f t="shared" si="40"/>
        <v/>
      </c>
      <c r="O211" s="18"/>
      <c r="P211" s="18"/>
    </row>
    <row r="212" spans="1:16">
      <c r="A212" s="29"/>
      <c r="B212" s="30"/>
      <c r="C212" s="30"/>
      <c r="D212" s="19" t="str">
        <f t="shared" si="31"/>
        <v/>
      </c>
      <c r="E212" s="19" t="str">
        <f t="shared" si="32"/>
        <v/>
      </c>
      <c r="F212" s="19" t="str">
        <f t="shared" si="33"/>
        <v/>
      </c>
      <c r="G212" s="19" t="str">
        <f t="shared" si="34"/>
        <v/>
      </c>
      <c r="H212" s="19" t="str">
        <f t="shared" si="35"/>
        <v/>
      </c>
      <c r="I212" s="19" t="str">
        <f t="shared" si="36"/>
        <v/>
      </c>
      <c r="J212" s="19" t="str">
        <f t="shared" si="37"/>
        <v/>
      </c>
      <c r="K212" s="19" t="str">
        <f t="shared" si="38"/>
        <v/>
      </c>
      <c r="L212" s="19" t="str">
        <f t="shared" si="39"/>
        <v/>
      </c>
      <c r="M212" s="19" t="str">
        <f t="shared" si="40"/>
        <v/>
      </c>
      <c r="O212" s="18"/>
      <c r="P212" s="18"/>
    </row>
    <row r="213" spans="1:16">
      <c r="A213" s="29"/>
      <c r="B213" s="30"/>
      <c r="C213" s="30"/>
      <c r="D213" s="19" t="str">
        <f t="shared" si="31"/>
        <v/>
      </c>
      <c r="E213" s="19" t="str">
        <f t="shared" si="32"/>
        <v/>
      </c>
      <c r="F213" s="19" t="str">
        <f t="shared" si="33"/>
        <v/>
      </c>
      <c r="G213" s="19" t="str">
        <f t="shared" si="34"/>
        <v/>
      </c>
      <c r="H213" s="19" t="str">
        <f t="shared" si="35"/>
        <v/>
      </c>
      <c r="I213" s="19" t="str">
        <f t="shared" si="36"/>
        <v/>
      </c>
      <c r="J213" s="19" t="str">
        <f t="shared" si="37"/>
        <v/>
      </c>
      <c r="K213" s="19" t="str">
        <f t="shared" si="38"/>
        <v/>
      </c>
      <c r="L213" s="19" t="str">
        <f t="shared" si="39"/>
        <v/>
      </c>
      <c r="M213" s="19" t="str">
        <f t="shared" si="40"/>
        <v/>
      </c>
      <c r="O213" s="18"/>
      <c r="P213" s="18"/>
    </row>
    <row r="214" spans="1:16">
      <c r="A214" s="29"/>
      <c r="B214" s="30"/>
      <c r="C214" s="30"/>
      <c r="D214" s="19" t="str">
        <f t="shared" si="31"/>
        <v/>
      </c>
      <c r="E214" s="19" t="str">
        <f t="shared" si="32"/>
        <v/>
      </c>
      <c r="F214" s="19" t="str">
        <f t="shared" si="33"/>
        <v/>
      </c>
      <c r="G214" s="19" t="str">
        <f t="shared" si="34"/>
        <v/>
      </c>
      <c r="H214" s="19" t="str">
        <f t="shared" si="35"/>
        <v/>
      </c>
      <c r="I214" s="19" t="str">
        <f t="shared" si="36"/>
        <v/>
      </c>
      <c r="J214" s="19" t="str">
        <f t="shared" si="37"/>
        <v/>
      </c>
      <c r="K214" s="19" t="str">
        <f t="shared" si="38"/>
        <v/>
      </c>
      <c r="L214" s="19" t="str">
        <f t="shared" si="39"/>
        <v/>
      </c>
      <c r="M214" s="19" t="str">
        <f t="shared" si="40"/>
        <v/>
      </c>
      <c r="O214" s="18"/>
      <c r="P214" s="18"/>
    </row>
    <row r="215" spans="1:16">
      <c r="A215" s="29"/>
      <c r="B215" s="30"/>
      <c r="C215" s="30"/>
      <c r="D215" s="19" t="str">
        <f t="shared" si="31"/>
        <v/>
      </c>
      <c r="E215" s="19" t="str">
        <f t="shared" si="32"/>
        <v/>
      </c>
      <c r="F215" s="19" t="str">
        <f t="shared" si="33"/>
        <v/>
      </c>
      <c r="G215" s="19" t="str">
        <f t="shared" si="34"/>
        <v/>
      </c>
      <c r="H215" s="19" t="str">
        <f t="shared" si="35"/>
        <v/>
      </c>
      <c r="I215" s="19" t="str">
        <f t="shared" si="36"/>
        <v/>
      </c>
      <c r="J215" s="19" t="str">
        <f t="shared" si="37"/>
        <v/>
      </c>
      <c r="K215" s="19" t="str">
        <f t="shared" si="38"/>
        <v/>
      </c>
      <c r="L215" s="19" t="str">
        <f t="shared" si="39"/>
        <v/>
      </c>
      <c r="M215" s="19" t="str">
        <f t="shared" si="40"/>
        <v/>
      </c>
      <c r="O215" s="18"/>
      <c r="P215" s="18"/>
    </row>
    <row r="216" spans="1:16">
      <c r="A216" s="29"/>
      <c r="B216" s="30"/>
      <c r="C216" s="30"/>
      <c r="D216" s="19" t="str">
        <f t="shared" si="31"/>
        <v/>
      </c>
      <c r="E216" s="19" t="str">
        <f t="shared" si="32"/>
        <v/>
      </c>
      <c r="F216" s="19" t="str">
        <f t="shared" si="33"/>
        <v/>
      </c>
      <c r="G216" s="19" t="str">
        <f t="shared" si="34"/>
        <v/>
      </c>
      <c r="H216" s="19" t="str">
        <f t="shared" si="35"/>
        <v/>
      </c>
      <c r="I216" s="19" t="str">
        <f t="shared" si="36"/>
        <v/>
      </c>
      <c r="J216" s="19" t="str">
        <f t="shared" si="37"/>
        <v/>
      </c>
      <c r="K216" s="19" t="str">
        <f t="shared" si="38"/>
        <v/>
      </c>
      <c r="L216" s="19" t="str">
        <f t="shared" si="39"/>
        <v/>
      </c>
      <c r="M216" s="19" t="str">
        <f t="shared" si="40"/>
        <v/>
      </c>
      <c r="O216" s="18"/>
      <c r="P216" s="18"/>
    </row>
    <row r="217" spans="1:16">
      <c r="A217" s="29"/>
      <c r="B217" s="30"/>
      <c r="C217" s="30"/>
      <c r="D217" s="19" t="str">
        <f t="shared" si="31"/>
        <v/>
      </c>
      <c r="E217" s="19" t="str">
        <f t="shared" si="32"/>
        <v/>
      </c>
      <c r="F217" s="19" t="str">
        <f t="shared" si="33"/>
        <v/>
      </c>
      <c r="G217" s="19" t="str">
        <f t="shared" si="34"/>
        <v/>
      </c>
      <c r="H217" s="19" t="str">
        <f t="shared" si="35"/>
        <v/>
      </c>
      <c r="I217" s="19" t="str">
        <f t="shared" si="36"/>
        <v/>
      </c>
      <c r="J217" s="19" t="str">
        <f t="shared" si="37"/>
        <v/>
      </c>
      <c r="K217" s="19" t="str">
        <f t="shared" si="38"/>
        <v/>
      </c>
      <c r="L217" s="19" t="str">
        <f t="shared" si="39"/>
        <v/>
      </c>
      <c r="M217" s="19" t="str">
        <f t="shared" si="40"/>
        <v/>
      </c>
      <c r="O217" s="18"/>
      <c r="P217" s="18"/>
    </row>
    <row r="218" spans="1:16">
      <c r="A218" s="29"/>
      <c r="B218" s="30"/>
      <c r="C218" s="30"/>
      <c r="D218" s="19" t="str">
        <f t="shared" si="31"/>
        <v/>
      </c>
      <c r="E218" s="19" t="str">
        <f t="shared" si="32"/>
        <v/>
      </c>
      <c r="F218" s="19" t="str">
        <f t="shared" si="33"/>
        <v/>
      </c>
      <c r="G218" s="19" t="str">
        <f t="shared" si="34"/>
        <v/>
      </c>
      <c r="H218" s="19" t="str">
        <f t="shared" si="35"/>
        <v/>
      </c>
      <c r="I218" s="19" t="str">
        <f t="shared" si="36"/>
        <v/>
      </c>
      <c r="J218" s="19" t="str">
        <f t="shared" si="37"/>
        <v/>
      </c>
      <c r="K218" s="19" t="str">
        <f t="shared" si="38"/>
        <v/>
      </c>
      <c r="L218" s="19" t="str">
        <f t="shared" si="39"/>
        <v/>
      </c>
      <c r="M218" s="19" t="str">
        <f t="shared" si="40"/>
        <v/>
      </c>
      <c r="O218" s="18"/>
      <c r="P218" s="18"/>
    </row>
    <row r="219" spans="1:16">
      <c r="A219" s="29"/>
      <c r="B219" s="30"/>
      <c r="C219" s="30"/>
      <c r="D219" s="19" t="str">
        <f t="shared" si="31"/>
        <v/>
      </c>
      <c r="E219" s="19" t="str">
        <f t="shared" si="32"/>
        <v/>
      </c>
      <c r="F219" s="19" t="str">
        <f t="shared" si="33"/>
        <v/>
      </c>
      <c r="G219" s="19" t="str">
        <f t="shared" si="34"/>
        <v/>
      </c>
      <c r="H219" s="19" t="str">
        <f t="shared" si="35"/>
        <v/>
      </c>
      <c r="I219" s="19" t="str">
        <f t="shared" si="36"/>
        <v/>
      </c>
      <c r="J219" s="19" t="str">
        <f t="shared" si="37"/>
        <v/>
      </c>
      <c r="K219" s="19" t="str">
        <f t="shared" si="38"/>
        <v/>
      </c>
      <c r="L219" s="19" t="str">
        <f t="shared" si="39"/>
        <v/>
      </c>
      <c r="M219" s="19" t="str">
        <f t="shared" si="40"/>
        <v/>
      </c>
      <c r="O219" s="18"/>
      <c r="P219" s="18"/>
    </row>
    <row r="220" spans="1:16">
      <c r="A220" s="29"/>
      <c r="B220" s="30"/>
      <c r="C220" s="30"/>
      <c r="D220" s="19" t="str">
        <f t="shared" si="31"/>
        <v/>
      </c>
      <c r="E220" s="19" t="str">
        <f t="shared" si="32"/>
        <v/>
      </c>
      <c r="F220" s="19" t="str">
        <f t="shared" si="33"/>
        <v/>
      </c>
      <c r="G220" s="19" t="str">
        <f t="shared" si="34"/>
        <v/>
      </c>
      <c r="H220" s="19" t="str">
        <f t="shared" si="35"/>
        <v/>
      </c>
      <c r="I220" s="19" t="str">
        <f t="shared" si="36"/>
        <v/>
      </c>
      <c r="J220" s="19" t="str">
        <f t="shared" si="37"/>
        <v/>
      </c>
      <c r="K220" s="19" t="str">
        <f t="shared" si="38"/>
        <v/>
      </c>
      <c r="L220" s="19" t="str">
        <f t="shared" si="39"/>
        <v/>
      </c>
      <c r="M220" s="19" t="str">
        <f t="shared" si="40"/>
        <v/>
      </c>
      <c r="O220" s="18"/>
      <c r="P220" s="18"/>
    </row>
    <row r="221" spans="1:16">
      <c r="A221" s="29"/>
      <c r="B221" s="30"/>
      <c r="C221" s="30"/>
      <c r="D221" s="19" t="str">
        <f t="shared" si="31"/>
        <v/>
      </c>
      <c r="E221" s="19" t="str">
        <f t="shared" si="32"/>
        <v/>
      </c>
      <c r="F221" s="19" t="str">
        <f t="shared" si="33"/>
        <v/>
      </c>
      <c r="G221" s="19" t="str">
        <f t="shared" si="34"/>
        <v/>
      </c>
      <c r="H221" s="19" t="str">
        <f t="shared" si="35"/>
        <v/>
      </c>
      <c r="I221" s="19" t="str">
        <f t="shared" si="36"/>
        <v/>
      </c>
      <c r="J221" s="19" t="str">
        <f t="shared" si="37"/>
        <v/>
      </c>
      <c r="K221" s="19" t="str">
        <f t="shared" si="38"/>
        <v/>
      </c>
      <c r="L221" s="19" t="str">
        <f t="shared" si="39"/>
        <v/>
      </c>
      <c r="M221" s="19" t="str">
        <f t="shared" si="40"/>
        <v/>
      </c>
      <c r="O221" s="18"/>
      <c r="P221" s="18"/>
    </row>
    <row r="222" spans="1:16">
      <c r="A222" s="29"/>
      <c r="B222" s="30"/>
      <c r="C222" s="30"/>
      <c r="D222" s="19" t="str">
        <f t="shared" si="31"/>
        <v/>
      </c>
      <c r="E222" s="19" t="str">
        <f t="shared" si="32"/>
        <v/>
      </c>
      <c r="F222" s="19" t="str">
        <f t="shared" si="33"/>
        <v/>
      </c>
      <c r="G222" s="19" t="str">
        <f t="shared" si="34"/>
        <v/>
      </c>
      <c r="H222" s="19" t="str">
        <f t="shared" si="35"/>
        <v/>
      </c>
      <c r="I222" s="19" t="str">
        <f t="shared" si="36"/>
        <v/>
      </c>
      <c r="J222" s="19" t="str">
        <f t="shared" si="37"/>
        <v/>
      </c>
      <c r="K222" s="19" t="str">
        <f t="shared" si="38"/>
        <v/>
      </c>
      <c r="L222" s="19" t="str">
        <f t="shared" si="39"/>
        <v/>
      </c>
      <c r="M222" s="19" t="str">
        <f t="shared" si="40"/>
        <v/>
      </c>
      <c r="O222" s="18"/>
      <c r="P222" s="18"/>
    </row>
    <row r="223" spans="1:16">
      <c r="A223" s="29"/>
      <c r="B223" s="30"/>
      <c r="C223" s="30"/>
      <c r="D223" s="19" t="str">
        <f t="shared" si="31"/>
        <v/>
      </c>
      <c r="E223" s="19" t="str">
        <f t="shared" si="32"/>
        <v/>
      </c>
      <c r="F223" s="19" t="str">
        <f t="shared" si="33"/>
        <v/>
      </c>
      <c r="G223" s="19" t="str">
        <f t="shared" si="34"/>
        <v/>
      </c>
      <c r="H223" s="19" t="str">
        <f t="shared" si="35"/>
        <v/>
      </c>
      <c r="I223" s="19" t="str">
        <f t="shared" si="36"/>
        <v/>
      </c>
      <c r="J223" s="19" t="str">
        <f t="shared" si="37"/>
        <v/>
      </c>
      <c r="K223" s="19" t="str">
        <f t="shared" si="38"/>
        <v/>
      </c>
      <c r="L223" s="19" t="str">
        <f t="shared" si="39"/>
        <v/>
      </c>
      <c r="M223" s="19" t="str">
        <f t="shared" si="40"/>
        <v/>
      </c>
      <c r="O223" s="18"/>
      <c r="P223" s="18"/>
    </row>
    <row r="224" spans="1:16">
      <c r="A224" s="29"/>
      <c r="B224" s="30"/>
      <c r="C224" s="30"/>
      <c r="D224" s="19" t="str">
        <f t="shared" si="31"/>
        <v/>
      </c>
      <c r="E224" s="19" t="str">
        <f t="shared" si="32"/>
        <v/>
      </c>
      <c r="F224" s="19" t="str">
        <f t="shared" si="33"/>
        <v/>
      </c>
      <c r="G224" s="19" t="str">
        <f t="shared" si="34"/>
        <v/>
      </c>
      <c r="H224" s="19" t="str">
        <f t="shared" si="35"/>
        <v/>
      </c>
      <c r="I224" s="19" t="str">
        <f t="shared" si="36"/>
        <v/>
      </c>
      <c r="J224" s="19" t="str">
        <f t="shared" si="37"/>
        <v/>
      </c>
      <c r="K224" s="19" t="str">
        <f t="shared" si="38"/>
        <v/>
      </c>
      <c r="L224" s="19" t="str">
        <f t="shared" si="39"/>
        <v/>
      </c>
      <c r="M224" s="19" t="str">
        <f t="shared" si="40"/>
        <v/>
      </c>
      <c r="O224" s="18"/>
      <c r="P224" s="18"/>
    </row>
    <row r="225" spans="1:16">
      <c r="A225" s="29"/>
      <c r="B225" s="30"/>
      <c r="C225" s="30"/>
      <c r="D225" s="19" t="str">
        <f t="shared" si="31"/>
        <v/>
      </c>
      <c r="E225" s="19" t="str">
        <f t="shared" si="32"/>
        <v/>
      </c>
      <c r="F225" s="19" t="str">
        <f t="shared" si="33"/>
        <v/>
      </c>
      <c r="G225" s="19" t="str">
        <f t="shared" si="34"/>
        <v/>
      </c>
      <c r="H225" s="19" t="str">
        <f t="shared" si="35"/>
        <v/>
      </c>
      <c r="I225" s="19" t="str">
        <f t="shared" si="36"/>
        <v/>
      </c>
      <c r="J225" s="19" t="str">
        <f t="shared" si="37"/>
        <v/>
      </c>
      <c r="K225" s="19" t="str">
        <f t="shared" si="38"/>
        <v/>
      </c>
      <c r="L225" s="19" t="str">
        <f t="shared" si="39"/>
        <v/>
      </c>
      <c r="M225" s="19" t="str">
        <f t="shared" si="40"/>
        <v/>
      </c>
      <c r="O225" s="18"/>
      <c r="P225" s="18"/>
    </row>
    <row r="226" spans="1:16">
      <c r="A226" s="29"/>
      <c r="B226" s="30"/>
      <c r="C226" s="30"/>
      <c r="D226" s="19" t="str">
        <f t="shared" si="31"/>
        <v/>
      </c>
      <c r="E226" s="19" t="str">
        <f t="shared" si="32"/>
        <v/>
      </c>
      <c r="F226" s="19" t="str">
        <f t="shared" si="33"/>
        <v/>
      </c>
      <c r="G226" s="19" t="str">
        <f t="shared" si="34"/>
        <v/>
      </c>
      <c r="H226" s="19" t="str">
        <f t="shared" si="35"/>
        <v/>
      </c>
      <c r="I226" s="19" t="str">
        <f t="shared" si="36"/>
        <v/>
      </c>
      <c r="J226" s="19" t="str">
        <f t="shared" si="37"/>
        <v/>
      </c>
      <c r="K226" s="19" t="str">
        <f t="shared" si="38"/>
        <v/>
      </c>
      <c r="L226" s="19" t="str">
        <f t="shared" si="39"/>
        <v/>
      </c>
      <c r="M226" s="19" t="str">
        <f t="shared" si="40"/>
        <v/>
      </c>
      <c r="O226" s="18"/>
      <c r="P226" s="18"/>
    </row>
    <row r="227" spans="1:16">
      <c r="A227" s="29"/>
      <c r="B227" s="30"/>
      <c r="C227" s="30"/>
      <c r="D227" s="19" t="str">
        <f t="shared" si="31"/>
        <v/>
      </c>
      <c r="E227" s="19" t="str">
        <f t="shared" si="32"/>
        <v/>
      </c>
      <c r="F227" s="19" t="str">
        <f t="shared" si="33"/>
        <v/>
      </c>
      <c r="G227" s="19" t="str">
        <f t="shared" si="34"/>
        <v/>
      </c>
      <c r="H227" s="19" t="str">
        <f t="shared" si="35"/>
        <v/>
      </c>
      <c r="I227" s="19" t="str">
        <f t="shared" si="36"/>
        <v/>
      </c>
      <c r="J227" s="19" t="str">
        <f t="shared" si="37"/>
        <v/>
      </c>
      <c r="K227" s="19" t="str">
        <f t="shared" si="38"/>
        <v/>
      </c>
      <c r="L227" s="19" t="str">
        <f t="shared" si="39"/>
        <v/>
      </c>
      <c r="M227" s="19" t="str">
        <f t="shared" si="40"/>
        <v/>
      </c>
      <c r="O227" s="18"/>
      <c r="P227" s="18"/>
    </row>
    <row r="228" spans="1:16">
      <c r="A228" s="29"/>
      <c r="B228" s="30"/>
      <c r="C228" s="30"/>
      <c r="D228" s="19" t="str">
        <f t="shared" si="31"/>
        <v/>
      </c>
      <c r="E228" s="19" t="str">
        <f t="shared" si="32"/>
        <v/>
      </c>
      <c r="F228" s="19" t="str">
        <f t="shared" si="33"/>
        <v/>
      </c>
      <c r="G228" s="19" t="str">
        <f t="shared" si="34"/>
        <v/>
      </c>
      <c r="H228" s="19" t="str">
        <f t="shared" si="35"/>
        <v/>
      </c>
      <c r="I228" s="19" t="str">
        <f t="shared" si="36"/>
        <v/>
      </c>
      <c r="J228" s="19" t="str">
        <f t="shared" si="37"/>
        <v/>
      </c>
      <c r="K228" s="19" t="str">
        <f t="shared" si="38"/>
        <v/>
      </c>
      <c r="L228" s="19" t="str">
        <f t="shared" si="39"/>
        <v/>
      </c>
      <c r="M228" s="19" t="str">
        <f t="shared" si="40"/>
        <v/>
      </c>
      <c r="O228" s="18"/>
      <c r="P228" s="18"/>
    </row>
    <row r="229" spans="1:16">
      <c r="A229" s="29"/>
      <c r="B229" s="30"/>
      <c r="C229" s="30"/>
      <c r="D229" s="19" t="str">
        <f t="shared" si="31"/>
        <v/>
      </c>
      <c r="E229" s="19" t="str">
        <f t="shared" si="32"/>
        <v/>
      </c>
      <c r="F229" s="19" t="str">
        <f t="shared" si="33"/>
        <v/>
      </c>
      <c r="G229" s="19" t="str">
        <f t="shared" si="34"/>
        <v/>
      </c>
      <c r="H229" s="19" t="str">
        <f t="shared" si="35"/>
        <v/>
      </c>
      <c r="I229" s="19" t="str">
        <f t="shared" si="36"/>
        <v/>
      </c>
      <c r="J229" s="19" t="str">
        <f t="shared" si="37"/>
        <v/>
      </c>
      <c r="K229" s="19" t="str">
        <f t="shared" si="38"/>
        <v/>
      </c>
      <c r="L229" s="19" t="str">
        <f t="shared" si="39"/>
        <v/>
      </c>
      <c r="M229" s="19" t="str">
        <f t="shared" si="40"/>
        <v/>
      </c>
      <c r="O229" s="18"/>
      <c r="P229" s="18"/>
    </row>
    <row r="230" spans="1:16">
      <c r="A230" s="29"/>
      <c r="B230" s="30"/>
      <c r="C230" s="30"/>
      <c r="D230" s="19" t="str">
        <f t="shared" si="31"/>
        <v/>
      </c>
      <c r="E230" s="19" t="str">
        <f t="shared" si="32"/>
        <v/>
      </c>
      <c r="F230" s="19" t="str">
        <f t="shared" si="33"/>
        <v/>
      </c>
      <c r="G230" s="19" t="str">
        <f t="shared" si="34"/>
        <v/>
      </c>
      <c r="H230" s="19" t="str">
        <f t="shared" si="35"/>
        <v/>
      </c>
      <c r="I230" s="19" t="str">
        <f t="shared" si="36"/>
        <v/>
      </c>
      <c r="J230" s="19" t="str">
        <f t="shared" si="37"/>
        <v/>
      </c>
      <c r="K230" s="19" t="str">
        <f t="shared" si="38"/>
        <v/>
      </c>
      <c r="L230" s="19" t="str">
        <f t="shared" si="39"/>
        <v/>
      </c>
      <c r="M230" s="19" t="str">
        <f t="shared" si="40"/>
        <v/>
      </c>
      <c r="O230" s="18"/>
      <c r="P230" s="18"/>
    </row>
    <row r="231" spans="1:16">
      <c r="A231" s="29"/>
      <c r="B231" s="30"/>
      <c r="C231" s="30"/>
      <c r="D231" s="19" t="str">
        <f t="shared" si="31"/>
        <v/>
      </c>
      <c r="E231" s="19" t="str">
        <f t="shared" si="32"/>
        <v/>
      </c>
      <c r="F231" s="19" t="str">
        <f t="shared" si="33"/>
        <v/>
      </c>
      <c r="G231" s="19" t="str">
        <f t="shared" si="34"/>
        <v/>
      </c>
      <c r="H231" s="19" t="str">
        <f t="shared" si="35"/>
        <v/>
      </c>
      <c r="I231" s="19" t="str">
        <f t="shared" si="36"/>
        <v/>
      </c>
      <c r="J231" s="19" t="str">
        <f t="shared" si="37"/>
        <v/>
      </c>
      <c r="K231" s="19" t="str">
        <f t="shared" si="38"/>
        <v/>
      </c>
      <c r="L231" s="19" t="str">
        <f t="shared" si="39"/>
        <v/>
      </c>
      <c r="M231" s="19" t="str">
        <f t="shared" si="40"/>
        <v/>
      </c>
      <c r="O231" s="18"/>
      <c r="P231" s="18"/>
    </row>
    <row r="232" spans="1:16">
      <c r="A232" s="29"/>
      <c r="B232" s="30"/>
      <c r="C232" s="30"/>
      <c r="D232" s="19" t="str">
        <f t="shared" si="31"/>
        <v/>
      </c>
      <c r="E232" s="19" t="str">
        <f t="shared" si="32"/>
        <v/>
      </c>
      <c r="F232" s="19" t="str">
        <f t="shared" si="33"/>
        <v/>
      </c>
      <c r="G232" s="19" t="str">
        <f t="shared" si="34"/>
        <v/>
      </c>
      <c r="H232" s="19" t="str">
        <f t="shared" si="35"/>
        <v/>
      </c>
      <c r="I232" s="19" t="str">
        <f t="shared" si="36"/>
        <v/>
      </c>
      <c r="J232" s="19" t="str">
        <f t="shared" si="37"/>
        <v/>
      </c>
      <c r="K232" s="19" t="str">
        <f t="shared" si="38"/>
        <v/>
      </c>
      <c r="L232" s="19" t="str">
        <f t="shared" si="39"/>
        <v/>
      </c>
      <c r="M232" s="19" t="str">
        <f t="shared" si="40"/>
        <v/>
      </c>
      <c r="O232" s="18"/>
      <c r="P232" s="18"/>
    </row>
    <row r="233" spans="1:16">
      <c r="A233" s="29"/>
      <c r="B233" s="30"/>
      <c r="C233" s="30"/>
      <c r="D233" s="19" t="str">
        <f t="shared" si="31"/>
        <v/>
      </c>
      <c r="E233" s="19" t="str">
        <f t="shared" si="32"/>
        <v/>
      </c>
      <c r="F233" s="19" t="str">
        <f t="shared" si="33"/>
        <v/>
      </c>
      <c r="G233" s="19" t="str">
        <f t="shared" si="34"/>
        <v/>
      </c>
      <c r="H233" s="19" t="str">
        <f t="shared" si="35"/>
        <v/>
      </c>
      <c r="I233" s="19" t="str">
        <f t="shared" si="36"/>
        <v/>
      </c>
      <c r="J233" s="19" t="str">
        <f t="shared" si="37"/>
        <v/>
      </c>
      <c r="K233" s="19" t="str">
        <f t="shared" si="38"/>
        <v/>
      </c>
      <c r="L233" s="19" t="str">
        <f t="shared" si="39"/>
        <v/>
      </c>
      <c r="M233" s="19" t="str">
        <f t="shared" si="40"/>
        <v/>
      </c>
      <c r="O233" s="18"/>
      <c r="P233" s="18"/>
    </row>
    <row r="234" spans="1:16">
      <c r="A234" s="29"/>
      <c r="B234" s="30"/>
      <c r="C234" s="30"/>
      <c r="D234" s="19" t="str">
        <f t="shared" si="31"/>
        <v/>
      </c>
      <c r="E234" s="19" t="str">
        <f t="shared" si="32"/>
        <v/>
      </c>
      <c r="F234" s="19" t="str">
        <f t="shared" si="33"/>
        <v/>
      </c>
      <c r="G234" s="19" t="str">
        <f t="shared" si="34"/>
        <v/>
      </c>
      <c r="H234" s="19" t="str">
        <f t="shared" si="35"/>
        <v/>
      </c>
      <c r="I234" s="19" t="str">
        <f t="shared" si="36"/>
        <v/>
      </c>
      <c r="J234" s="19" t="str">
        <f t="shared" si="37"/>
        <v/>
      </c>
      <c r="K234" s="19" t="str">
        <f t="shared" si="38"/>
        <v/>
      </c>
      <c r="L234" s="19" t="str">
        <f t="shared" si="39"/>
        <v/>
      </c>
      <c r="M234" s="19" t="str">
        <f t="shared" si="40"/>
        <v/>
      </c>
      <c r="O234" s="18"/>
      <c r="P234" s="18"/>
    </row>
    <row r="235" spans="1:16">
      <c r="A235" s="29"/>
      <c r="B235" s="30"/>
      <c r="C235" s="30"/>
      <c r="D235" s="19" t="str">
        <f t="shared" si="31"/>
        <v/>
      </c>
      <c r="E235" s="19" t="str">
        <f t="shared" si="32"/>
        <v/>
      </c>
      <c r="F235" s="19" t="str">
        <f t="shared" si="33"/>
        <v/>
      </c>
      <c r="G235" s="19" t="str">
        <f t="shared" si="34"/>
        <v/>
      </c>
      <c r="H235" s="19" t="str">
        <f t="shared" si="35"/>
        <v/>
      </c>
      <c r="I235" s="19" t="str">
        <f t="shared" si="36"/>
        <v/>
      </c>
      <c r="J235" s="19" t="str">
        <f t="shared" si="37"/>
        <v/>
      </c>
      <c r="K235" s="19" t="str">
        <f t="shared" si="38"/>
        <v/>
      </c>
      <c r="L235" s="19" t="str">
        <f t="shared" si="39"/>
        <v/>
      </c>
      <c r="M235" s="19" t="str">
        <f t="shared" si="40"/>
        <v/>
      </c>
      <c r="O235" s="18"/>
      <c r="P235" s="18"/>
    </row>
    <row r="236" spans="1:16">
      <c r="A236" s="29"/>
      <c r="B236" s="30"/>
      <c r="C236" s="30"/>
      <c r="D236" s="19" t="str">
        <f t="shared" si="31"/>
        <v/>
      </c>
      <c r="E236" s="19" t="str">
        <f t="shared" si="32"/>
        <v/>
      </c>
      <c r="F236" s="19" t="str">
        <f t="shared" si="33"/>
        <v/>
      </c>
      <c r="G236" s="19" t="str">
        <f t="shared" si="34"/>
        <v/>
      </c>
      <c r="H236" s="19" t="str">
        <f t="shared" si="35"/>
        <v/>
      </c>
      <c r="I236" s="19" t="str">
        <f t="shared" si="36"/>
        <v/>
      </c>
      <c r="J236" s="19" t="str">
        <f t="shared" si="37"/>
        <v/>
      </c>
      <c r="K236" s="19" t="str">
        <f t="shared" si="38"/>
        <v/>
      </c>
      <c r="L236" s="19" t="str">
        <f t="shared" si="39"/>
        <v/>
      </c>
      <c r="M236" s="19" t="str">
        <f t="shared" si="40"/>
        <v/>
      </c>
      <c r="O236" s="18"/>
      <c r="P236" s="18"/>
    </row>
    <row r="237" spans="1:16">
      <c r="A237" s="29"/>
      <c r="B237" s="30"/>
      <c r="C237" s="30"/>
      <c r="D237" s="19" t="str">
        <f t="shared" si="31"/>
        <v/>
      </c>
      <c r="E237" s="19" t="str">
        <f t="shared" si="32"/>
        <v/>
      </c>
      <c r="F237" s="19" t="str">
        <f t="shared" si="33"/>
        <v/>
      </c>
      <c r="G237" s="19" t="str">
        <f t="shared" si="34"/>
        <v/>
      </c>
      <c r="H237" s="19" t="str">
        <f t="shared" si="35"/>
        <v/>
      </c>
      <c r="I237" s="19" t="str">
        <f t="shared" si="36"/>
        <v/>
      </c>
      <c r="J237" s="19" t="str">
        <f t="shared" si="37"/>
        <v/>
      </c>
      <c r="K237" s="19" t="str">
        <f t="shared" si="38"/>
        <v/>
      </c>
      <c r="L237" s="19" t="str">
        <f t="shared" si="39"/>
        <v/>
      </c>
      <c r="M237" s="19" t="str">
        <f t="shared" si="40"/>
        <v/>
      </c>
      <c r="O237" s="18"/>
      <c r="P237" s="18"/>
    </row>
    <row r="238" spans="1:16">
      <c r="A238" s="29"/>
      <c r="B238" s="30"/>
      <c r="C238" s="30"/>
      <c r="D238" s="19" t="str">
        <f t="shared" si="31"/>
        <v/>
      </c>
      <c r="E238" s="19" t="str">
        <f t="shared" si="32"/>
        <v/>
      </c>
      <c r="F238" s="19" t="str">
        <f t="shared" si="33"/>
        <v/>
      </c>
      <c r="G238" s="19" t="str">
        <f t="shared" si="34"/>
        <v/>
      </c>
      <c r="H238" s="19" t="str">
        <f t="shared" si="35"/>
        <v/>
      </c>
      <c r="I238" s="19" t="str">
        <f t="shared" si="36"/>
        <v/>
      </c>
      <c r="J238" s="19" t="str">
        <f t="shared" si="37"/>
        <v/>
      </c>
      <c r="K238" s="19" t="str">
        <f t="shared" si="38"/>
        <v/>
      </c>
      <c r="L238" s="19" t="str">
        <f t="shared" si="39"/>
        <v/>
      </c>
      <c r="M238" s="19" t="str">
        <f t="shared" si="40"/>
        <v/>
      </c>
      <c r="O238" s="18"/>
      <c r="P238" s="18"/>
    </row>
    <row r="239" spans="1:16">
      <c r="A239" s="29"/>
      <c r="B239" s="30"/>
      <c r="C239" s="30"/>
      <c r="D239" s="19" t="str">
        <f t="shared" si="31"/>
        <v/>
      </c>
      <c r="E239" s="19" t="str">
        <f t="shared" si="32"/>
        <v/>
      </c>
      <c r="F239" s="19" t="str">
        <f t="shared" si="33"/>
        <v/>
      </c>
      <c r="G239" s="19" t="str">
        <f t="shared" si="34"/>
        <v/>
      </c>
      <c r="H239" s="19" t="str">
        <f t="shared" si="35"/>
        <v/>
      </c>
      <c r="I239" s="19" t="str">
        <f t="shared" si="36"/>
        <v/>
      </c>
      <c r="J239" s="19" t="str">
        <f t="shared" si="37"/>
        <v/>
      </c>
      <c r="K239" s="19" t="str">
        <f t="shared" si="38"/>
        <v/>
      </c>
      <c r="L239" s="19" t="str">
        <f t="shared" si="39"/>
        <v/>
      </c>
      <c r="M239" s="19" t="str">
        <f t="shared" si="40"/>
        <v/>
      </c>
      <c r="O239" s="18"/>
      <c r="P239" s="18"/>
    </row>
    <row r="240" spans="1:16">
      <c r="A240" s="29"/>
      <c r="B240" s="30"/>
      <c r="C240" s="30"/>
      <c r="D240" s="19" t="str">
        <f t="shared" si="31"/>
        <v/>
      </c>
      <c r="E240" s="19" t="str">
        <f t="shared" si="32"/>
        <v/>
      </c>
      <c r="F240" s="19" t="str">
        <f t="shared" si="33"/>
        <v/>
      </c>
      <c r="G240" s="19" t="str">
        <f t="shared" si="34"/>
        <v/>
      </c>
      <c r="H240" s="19" t="str">
        <f t="shared" si="35"/>
        <v/>
      </c>
      <c r="I240" s="19" t="str">
        <f t="shared" si="36"/>
        <v/>
      </c>
      <c r="J240" s="19" t="str">
        <f t="shared" si="37"/>
        <v/>
      </c>
      <c r="K240" s="19" t="str">
        <f t="shared" si="38"/>
        <v/>
      </c>
      <c r="L240" s="19" t="str">
        <f t="shared" si="39"/>
        <v/>
      </c>
      <c r="M240" s="19" t="str">
        <f t="shared" si="40"/>
        <v/>
      </c>
      <c r="O240" s="18"/>
      <c r="P240" s="18"/>
    </row>
    <row r="241" spans="1:16">
      <c r="A241" s="29"/>
      <c r="B241" s="30"/>
      <c r="C241" s="30"/>
      <c r="D241" s="19" t="str">
        <f t="shared" si="31"/>
        <v/>
      </c>
      <c r="E241" s="19" t="str">
        <f t="shared" si="32"/>
        <v/>
      </c>
      <c r="F241" s="19" t="str">
        <f t="shared" si="33"/>
        <v/>
      </c>
      <c r="G241" s="19" t="str">
        <f t="shared" si="34"/>
        <v/>
      </c>
      <c r="H241" s="19" t="str">
        <f t="shared" si="35"/>
        <v/>
      </c>
      <c r="I241" s="19" t="str">
        <f t="shared" si="36"/>
        <v/>
      </c>
      <c r="J241" s="19" t="str">
        <f t="shared" si="37"/>
        <v/>
      </c>
      <c r="K241" s="19" t="str">
        <f t="shared" si="38"/>
        <v/>
      </c>
      <c r="L241" s="19" t="str">
        <f t="shared" si="39"/>
        <v/>
      </c>
      <c r="M241" s="19" t="str">
        <f t="shared" si="40"/>
        <v/>
      </c>
      <c r="O241" s="18"/>
      <c r="P241" s="18"/>
    </row>
    <row r="242" spans="1:16">
      <c r="A242" s="29"/>
      <c r="B242" s="30"/>
      <c r="C242" s="30"/>
      <c r="D242" s="19" t="str">
        <f t="shared" si="31"/>
        <v/>
      </c>
      <c r="E242" s="19" t="str">
        <f t="shared" si="32"/>
        <v/>
      </c>
      <c r="F242" s="19" t="str">
        <f t="shared" si="33"/>
        <v/>
      </c>
      <c r="G242" s="19" t="str">
        <f t="shared" si="34"/>
        <v/>
      </c>
      <c r="H242" s="19" t="str">
        <f t="shared" si="35"/>
        <v/>
      </c>
      <c r="I242" s="19" t="str">
        <f t="shared" si="36"/>
        <v/>
      </c>
      <c r="J242" s="19" t="str">
        <f t="shared" si="37"/>
        <v/>
      </c>
      <c r="K242" s="19" t="str">
        <f t="shared" si="38"/>
        <v/>
      </c>
      <c r="L242" s="19" t="str">
        <f t="shared" si="39"/>
        <v/>
      </c>
      <c r="M242" s="19" t="str">
        <f t="shared" si="40"/>
        <v/>
      </c>
      <c r="O242" s="18"/>
      <c r="P242" s="18"/>
    </row>
    <row r="243" spans="1:16">
      <c r="A243" s="29"/>
      <c r="B243" s="30"/>
      <c r="C243" s="30"/>
      <c r="D243" s="19" t="str">
        <f t="shared" si="31"/>
        <v/>
      </c>
      <c r="E243" s="19" t="str">
        <f t="shared" si="32"/>
        <v/>
      </c>
      <c r="F243" s="19" t="str">
        <f t="shared" si="33"/>
        <v/>
      </c>
      <c r="G243" s="19" t="str">
        <f t="shared" si="34"/>
        <v/>
      </c>
      <c r="H243" s="19" t="str">
        <f t="shared" si="35"/>
        <v/>
      </c>
      <c r="I243" s="19" t="str">
        <f t="shared" si="36"/>
        <v/>
      </c>
      <c r="J243" s="19" t="str">
        <f t="shared" si="37"/>
        <v/>
      </c>
      <c r="K243" s="19" t="str">
        <f t="shared" si="38"/>
        <v/>
      </c>
      <c r="L243" s="19" t="str">
        <f t="shared" si="39"/>
        <v/>
      </c>
      <c r="M243" s="19" t="str">
        <f t="shared" si="40"/>
        <v/>
      </c>
      <c r="O243" s="18"/>
      <c r="P243" s="18"/>
    </row>
    <row r="244" spans="1:16">
      <c r="A244" s="29"/>
      <c r="B244" s="30"/>
      <c r="C244" s="30"/>
      <c r="D244" s="19" t="str">
        <f t="shared" si="31"/>
        <v/>
      </c>
      <c r="E244" s="19" t="str">
        <f t="shared" si="32"/>
        <v/>
      </c>
      <c r="F244" s="19" t="str">
        <f t="shared" si="33"/>
        <v/>
      </c>
      <c r="G244" s="19" t="str">
        <f t="shared" si="34"/>
        <v/>
      </c>
      <c r="H244" s="19" t="str">
        <f t="shared" si="35"/>
        <v/>
      </c>
      <c r="I244" s="19" t="str">
        <f t="shared" si="36"/>
        <v/>
      </c>
      <c r="J244" s="19" t="str">
        <f t="shared" si="37"/>
        <v/>
      </c>
      <c r="K244" s="19" t="str">
        <f t="shared" si="38"/>
        <v/>
      </c>
      <c r="L244" s="19" t="str">
        <f t="shared" si="39"/>
        <v/>
      </c>
      <c r="M244" s="19" t="str">
        <f t="shared" si="40"/>
        <v/>
      </c>
      <c r="O244" s="18"/>
      <c r="P244" s="18"/>
    </row>
    <row r="245" spans="1:16">
      <c r="A245" s="29"/>
      <c r="B245" s="30"/>
      <c r="C245" s="30"/>
      <c r="D245" s="19" t="str">
        <f t="shared" si="31"/>
        <v/>
      </c>
      <c r="E245" s="19" t="str">
        <f t="shared" si="32"/>
        <v/>
      </c>
      <c r="F245" s="19" t="str">
        <f t="shared" si="33"/>
        <v/>
      </c>
      <c r="G245" s="19" t="str">
        <f t="shared" si="34"/>
        <v/>
      </c>
      <c r="H245" s="19" t="str">
        <f t="shared" si="35"/>
        <v/>
      </c>
      <c r="I245" s="19" t="str">
        <f t="shared" si="36"/>
        <v/>
      </c>
      <c r="J245" s="19" t="str">
        <f t="shared" si="37"/>
        <v/>
      </c>
      <c r="K245" s="19" t="str">
        <f t="shared" si="38"/>
        <v/>
      </c>
      <c r="L245" s="19" t="str">
        <f t="shared" si="39"/>
        <v/>
      </c>
      <c r="M245" s="19" t="str">
        <f t="shared" si="40"/>
        <v/>
      </c>
      <c r="O245" s="18"/>
      <c r="P245" s="18"/>
    </row>
    <row r="246" spans="1:16">
      <c r="A246" s="29"/>
      <c r="B246" s="30"/>
      <c r="C246" s="30"/>
      <c r="D246" s="19" t="str">
        <f t="shared" si="31"/>
        <v/>
      </c>
      <c r="E246" s="19" t="str">
        <f t="shared" si="32"/>
        <v/>
      </c>
      <c r="F246" s="19" t="str">
        <f t="shared" si="33"/>
        <v/>
      </c>
      <c r="G246" s="19" t="str">
        <f t="shared" si="34"/>
        <v/>
      </c>
      <c r="H246" s="19" t="str">
        <f t="shared" si="35"/>
        <v/>
      </c>
      <c r="I246" s="19" t="str">
        <f t="shared" si="36"/>
        <v/>
      </c>
      <c r="J246" s="19" t="str">
        <f t="shared" si="37"/>
        <v/>
      </c>
      <c r="K246" s="19" t="str">
        <f t="shared" si="38"/>
        <v/>
      </c>
      <c r="L246" s="19" t="str">
        <f t="shared" si="39"/>
        <v/>
      </c>
      <c r="M246" s="19" t="str">
        <f t="shared" si="40"/>
        <v/>
      </c>
      <c r="O246" s="18"/>
      <c r="P246" s="18"/>
    </row>
    <row r="247" spans="1:16">
      <c r="A247" s="29"/>
      <c r="B247" s="30"/>
      <c r="C247" s="30"/>
      <c r="D247" s="19" t="str">
        <f t="shared" si="31"/>
        <v/>
      </c>
      <c r="E247" s="19" t="str">
        <f t="shared" si="32"/>
        <v/>
      </c>
      <c r="F247" s="19" t="str">
        <f t="shared" si="33"/>
        <v/>
      </c>
      <c r="G247" s="19" t="str">
        <f t="shared" si="34"/>
        <v/>
      </c>
      <c r="H247" s="19" t="str">
        <f t="shared" si="35"/>
        <v/>
      </c>
      <c r="I247" s="19" t="str">
        <f t="shared" si="36"/>
        <v/>
      </c>
      <c r="J247" s="19" t="str">
        <f t="shared" si="37"/>
        <v/>
      </c>
      <c r="K247" s="19" t="str">
        <f t="shared" si="38"/>
        <v/>
      </c>
      <c r="L247" s="19" t="str">
        <f t="shared" si="39"/>
        <v/>
      </c>
      <c r="M247" s="19" t="str">
        <f t="shared" si="40"/>
        <v/>
      </c>
      <c r="O247" s="18"/>
      <c r="P247" s="18"/>
    </row>
    <row r="248" spans="1:16">
      <c r="A248" s="29"/>
      <c r="B248" s="30"/>
      <c r="C248" s="30"/>
      <c r="D248" s="19" t="str">
        <f t="shared" si="31"/>
        <v/>
      </c>
      <c r="E248" s="19" t="str">
        <f t="shared" si="32"/>
        <v/>
      </c>
      <c r="F248" s="19" t="str">
        <f t="shared" si="33"/>
        <v/>
      </c>
      <c r="G248" s="19" t="str">
        <f t="shared" si="34"/>
        <v/>
      </c>
      <c r="H248" s="19" t="str">
        <f t="shared" si="35"/>
        <v/>
      </c>
      <c r="I248" s="19" t="str">
        <f t="shared" si="36"/>
        <v/>
      </c>
      <c r="J248" s="19" t="str">
        <f t="shared" si="37"/>
        <v/>
      </c>
      <c r="K248" s="19" t="str">
        <f t="shared" si="38"/>
        <v/>
      </c>
      <c r="L248" s="19" t="str">
        <f t="shared" si="39"/>
        <v/>
      </c>
      <c r="M248" s="19" t="str">
        <f t="shared" si="40"/>
        <v/>
      </c>
      <c r="O248" s="18"/>
      <c r="P248" s="18"/>
    </row>
    <row r="249" spans="1:16">
      <c r="A249" s="29"/>
      <c r="B249" s="30"/>
      <c r="C249" s="30"/>
      <c r="D249" s="19" t="str">
        <f t="shared" si="31"/>
        <v/>
      </c>
      <c r="E249" s="19" t="str">
        <f t="shared" si="32"/>
        <v/>
      </c>
      <c r="F249" s="19" t="str">
        <f t="shared" si="33"/>
        <v/>
      </c>
      <c r="G249" s="19" t="str">
        <f t="shared" si="34"/>
        <v/>
      </c>
      <c r="H249" s="19" t="str">
        <f t="shared" si="35"/>
        <v/>
      </c>
      <c r="I249" s="19" t="str">
        <f t="shared" si="36"/>
        <v/>
      </c>
      <c r="J249" s="19" t="str">
        <f t="shared" si="37"/>
        <v/>
      </c>
      <c r="K249" s="19" t="str">
        <f t="shared" si="38"/>
        <v/>
      </c>
      <c r="L249" s="19" t="str">
        <f t="shared" si="39"/>
        <v/>
      </c>
      <c r="M249" s="19" t="str">
        <f t="shared" si="40"/>
        <v/>
      </c>
      <c r="O249" s="18"/>
      <c r="P249" s="18"/>
    </row>
    <row r="250" spans="1:16">
      <c r="A250" s="29"/>
      <c r="B250" s="30"/>
      <c r="C250" s="30"/>
      <c r="D250" s="19" t="str">
        <f t="shared" si="31"/>
        <v/>
      </c>
      <c r="E250" s="19" t="str">
        <f t="shared" si="32"/>
        <v/>
      </c>
      <c r="F250" s="19" t="str">
        <f t="shared" si="33"/>
        <v/>
      </c>
      <c r="G250" s="19" t="str">
        <f t="shared" si="34"/>
        <v/>
      </c>
      <c r="H250" s="19" t="str">
        <f t="shared" si="35"/>
        <v/>
      </c>
      <c r="I250" s="19" t="str">
        <f t="shared" si="36"/>
        <v/>
      </c>
      <c r="J250" s="19" t="str">
        <f t="shared" si="37"/>
        <v/>
      </c>
      <c r="K250" s="19" t="str">
        <f t="shared" si="38"/>
        <v/>
      </c>
      <c r="L250" s="19" t="str">
        <f t="shared" si="39"/>
        <v/>
      </c>
      <c r="M250" s="19" t="str">
        <f t="shared" si="40"/>
        <v/>
      </c>
      <c r="O250" s="18"/>
      <c r="P250" s="18"/>
    </row>
    <row r="251" spans="1:16">
      <c r="A251" s="29"/>
      <c r="B251" s="30"/>
      <c r="C251" s="30"/>
      <c r="D251" s="19" t="str">
        <f t="shared" si="31"/>
        <v/>
      </c>
      <c r="E251" s="19" t="str">
        <f t="shared" si="32"/>
        <v/>
      </c>
      <c r="F251" s="19" t="str">
        <f t="shared" si="33"/>
        <v/>
      </c>
      <c r="G251" s="19" t="str">
        <f t="shared" si="34"/>
        <v/>
      </c>
      <c r="H251" s="19" t="str">
        <f t="shared" si="35"/>
        <v/>
      </c>
      <c r="I251" s="19" t="str">
        <f t="shared" si="36"/>
        <v/>
      </c>
      <c r="J251" s="19" t="str">
        <f t="shared" si="37"/>
        <v/>
      </c>
      <c r="K251" s="19" t="str">
        <f t="shared" si="38"/>
        <v/>
      </c>
      <c r="L251" s="19" t="str">
        <f t="shared" si="39"/>
        <v/>
      </c>
      <c r="M251" s="19" t="str">
        <f t="shared" si="40"/>
        <v/>
      </c>
      <c r="O251" s="18"/>
      <c r="P251" s="18"/>
    </row>
    <row r="252" spans="1:16">
      <c r="A252" s="29"/>
      <c r="B252" s="30"/>
      <c r="C252" s="30"/>
      <c r="D252" s="19" t="str">
        <f t="shared" si="31"/>
        <v/>
      </c>
      <c r="E252" s="19" t="str">
        <f t="shared" si="32"/>
        <v/>
      </c>
      <c r="F252" s="19" t="str">
        <f t="shared" si="33"/>
        <v/>
      </c>
      <c r="G252" s="19" t="str">
        <f t="shared" si="34"/>
        <v/>
      </c>
      <c r="H252" s="19" t="str">
        <f t="shared" si="35"/>
        <v/>
      </c>
      <c r="I252" s="19" t="str">
        <f t="shared" si="36"/>
        <v/>
      </c>
      <c r="J252" s="19" t="str">
        <f t="shared" si="37"/>
        <v/>
      </c>
      <c r="K252" s="19" t="str">
        <f t="shared" si="38"/>
        <v/>
      </c>
      <c r="L252" s="19" t="str">
        <f t="shared" si="39"/>
        <v/>
      </c>
      <c r="M252" s="19" t="str">
        <f t="shared" si="40"/>
        <v/>
      </c>
      <c r="O252" s="18"/>
      <c r="P252" s="18"/>
    </row>
    <row r="253" spans="1:16">
      <c r="A253" s="29"/>
      <c r="B253" s="30"/>
      <c r="C253" s="30"/>
      <c r="D253" s="19" t="str">
        <f t="shared" si="31"/>
        <v/>
      </c>
      <c r="E253" s="19" t="str">
        <f t="shared" si="32"/>
        <v/>
      </c>
      <c r="F253" s="19" t="str">
        <f t="shared" si="33"/>
        <v/>
      </c>
      <c r="G253" s="19" t="str">
        <f t="shared" si="34"/>
        <v/>
      </c>
      <c r="H253" s="19" t="str">
        <f t="shared" si="35"/>
        <v/>
      </c>
      <c r="I253" s="19" t="str">
        <f t="shared" si="36"/>
        <v/>
      </c>
      <c r="J253" s="19" t="str">
        <f t="shared" si="37"/>
        <v/>
      </c>
      <c r="K253" s="19" t="str">
        <f t="shared" si="38"/>
        <v/>
      </c>
      <c r="L253" s="19" t="str">
        <f t="shared" si="39"/>
        <v/>
      </c>
      <c r="M253" s="19" t="str">
        <f t="shared" si="40"/>
        <v/>
      </c>
      <c r="O253" s="18"/>
      <c r="P253" s="18"/>
    </row>
    <row r="254" spans="1:16">
      <c r="A254" s="29"/>
      <c r="B254" s="30"/>
      <c r="C254" s="30"/>
      <c r="D254" s="19" t="str">
        <f t="shared" si="31"/>
        <v/>
      </c>
      <c r="E254" s="19" t="str">
        <f t="shared" si="32"/>
        <v/>
      </c>
      <c r="F254" s="19" t="str">
        <f t="shared" si="33"/>
        <v/>
      </c>
      <c r="G254" s="19" t="str">
        <f t="shared" si="34"/>
        <v/>
      </c>
      <c r="H254" s="19" t="str">
        <f t="shared" si="35"/>
        <v/>
      </c>
      <c r="I254" s="19" t="str">
        <f t="shared" si="36"/>
        <v/>
      </c>
      <c r="J254" s="19" t="str">
        <f t="shared" si="37"/>
        <v/>
      </c>
      <c r="K254" s="19" t="str">
        <f t="shared" si="38"/>
        <v/>
      </c>
      <c r="L254" s="19" t="str">
        <f t="shared" si="39"/>
        <v/>
      </c>
      <c r="M254" s="19" t="str">
        <f t="shared" si="40"/>
        <v/>
      </c>
      <c r="O254" s="18"/>
      <c r="P254" s="18"/>
    </row>
    <row r="255" spans="1:16">
      <c r="A255" s="29"/>
      <c r="B255" s="30"/>
      <c r="C255" s="30"/>
      <c r="D255" s="19" t="str">
        <f t="shared" si="31"/>
        <v/>
      </c>
      <c r="E255" s="19" t="str">
        <f t="shared" si="32"/>
        <v/>
      </c>
      <c r="F255" s="19" t="str">
        <f t="shared" si="33"/>
        <v/>
      </c>
      <c r="G255" s="19" t="str">
        <f t="shared" si="34"/>
        <v/>
      </c>
      <c r="H255" s="19" t="str">
        <f t="shared" si="35"/>
        <v/>
      </c>
      <c r="I255" s="19" t="str">
        <f t="shared" si="36"/>
        <v/>
      </c>
      <c r="J255" s="19" t="str">
        <f t="shared" si="37"/>
        <v/>
      </c>
      <c r="K255" s="19" t="str">
        <f t="shared" si="38"/>
        <v/>
      </c>
      <c r="L255" s="19" t="str">
        <f t="shared" si="39"/>
        <v/>
      </c>
      <c r="M255" s="19" t="str">
        <f t="shared" si="40"/>
        <v/>
      </c>
      <c r="O255" s="18"/>
      <c r="P255" s="18"/>
    </row>
    <row r="256" spans="1:16">
      <c r="A256" s="29"/>
      <c r="B256" s="30"/>
      <c r="C256" s="30"/>
      <c r="D256" s="19" t="str">
        <f t="shared" si="31"/>
        <v/>
      </c>
      <c r="E256" s="19" t="str">
        <f t="shared" si="32"/>
        <v/>
      </c>
      <c r="F256" s="19" t="str">
        <f t="shared" si="33"/>
        <v/>
      </c>
      <c r="G256" s="19" t="str">
        <f t="shared" si="34"/>
        <v/>
      </c>
      <c r="H256" s="19" t="str">
        <f t="shared" si="35"/>
        <v/>
      </c>
      <c r="I256" s="19" t="str">
        <f t="shared" si="36"/>
        <v/>
      </c>
      <c r="J256" s="19" t="str">
        <f t="shared" si="37"/>
        <v/>
      </c>
      <c r="K256" s="19" t="str">
        <f t="shared" si="38"/>
        <v/>
      </c>
      <c r="L256" s="19" t="str">
        <f t="shared" si="39"/>
        <v/>
      </c>
      <c r="M256" s="19" t="str">
        <f t="shared" si="40"/>
        <v/>
      </c>
      <c r="O256" s="18"/>
      <c r="P256" s="18"/>
    </row>
    <row r="257" spans="1:16">
      <c r="A257" s="29"/>
      <c r="B257" s="30"/>
      <c r="C257" s="30"/>
      <c r="D257" s="19" t="str">
        <f t="shared" si="31"/>
        <v/>
      </c>
      <c r="E257" s="19" t="str">
        <f t="shared" si="32"/>
        <v/>
      </c>
      <c r="F257" s="19" t="str">
        <f t="shared" si="33"/>
        <v/>
      </c>
      <c r="G257" s="19" t="str">
        <f t="shared" si="34"/>
        <v/>
      </c>
      <c r="H257" s="19" t="str">
        <f t="shared" si="35"/>
        <v/>
      </c>
      <c r="I257" s="19" t="str">
        <f t="shared" si="36"/>
        <v/>
      </c>
      <c r="J257" s="19" t="str">
        <f t="shared" si="37"/>
        <v/>
      </c>
      <c r="K257" s="19" t="str">
        <f t="shared" si="38"/>
        <v/>
      </c>
      <c r="L257" s="19" t="str">
        <f t="shared" si="39"/>
        <v/>
      </c>
      <c r="M257" s="19" t="str">
        <f t="shared" si="40"/>
        <v/>
      </c>
      <c r="O257" s="18"/>
      <c r="P257" s="18"/>
    </row>
    <row r="258" spans="1:16">
      <c r="A258" s="29"/>
      <c r="B258" s="30"/>
      <c r="C258" s="30"/>
      <c r="D258" s="19" t="str">
        <f t="shared" si="31"/>
        <v/>
      </c>
      <c r="E258" s="19" t="str">
        <f t="shared" si="32"/>
        <v/>
      </c>
      <c r="F258" s="19" t="str">
        <f t="shared" si="33"/>
        <v/>
      </c>
      <c r="G258" s="19" t="str">
        <f t="shared" si="34"/>
        <v/>
      </c>
      <c r="H258" s="19" t="str">
        <f t="shared" si="35"/>
        <v/>
      </c>
      <c r="I258" s="19" t="str">
        <f t="shared" si="36"/>
        <v/>
      </c>
      <c r="J258" s="19" t="str">
        <f t="shared" si="37"/>
        <v/>
      </c>
      <c r="K258" s="19" t="str">
        <f t="shared" si="38"/>
        <v/>
      </c>
      <c r="L258" s="19" t="str">
        <f t="shared" si="39"/>
        <v/>
      </c>
      <c r="M258" s="19" t="str">
        <f t="shared" si="40"/>
        <v/>
      </c>
      <c r="O258" s="18"/>
      <c r="P258" s="18"/>
    </row>
    <row r="259" spans="1:16">
      <c r="A259" s="29"/>
      <c r="B259" s="30"/>
      <c r="C259" s="30"/>
      <c r="D259" s="19" t="str">
        <f t="shared" si="31"/>
        <v/>
      </c>
      <c r="E259" s="19" t="str">
        <f t="shared" si="32"/>
        <v/>
      </c>
      <c r="F259" s="19" t="str">
        <f t="shared" si="33"/>
        <v/>
      </c>
      <c r="G259" s="19" t="str">
        <f t="shared" si="34"/>
        <v/>
      </c>
      <c r="H259" s="19" t="str">
        <f t="shared" si="35"/>
        <v/>
      </c>
      <c r="I259" s="19" t="str">
        <f t="shared" si="36"/>
        <v/>
      </c>
      <c r="J259" s="19" t="str">
        <f t="shared" si="37"/>
        <v/>
      </c>
      <c r="K259" s="19" t="str">
        <f t="shared" si="38"/>
        <v/>
      </c>
      <c r="L259" s="19" t="str">
        <f t="shared" si="39"/>
        <v/>
      </c>
      <c r="M259" s="19" t="str">
        <f t="shared" si="40"/>
        <v/>
      </c>
      <c r="O259" s="18"/>
      <c r="P259" s="18"/>
    </row>
    <row r="260" spans="1:16">
      <c r="A260" s="29"/>
      <c r="B260" s="30"/>
      <c r="C260" s="30"/>
      <c r="D260" s="19" t="str">
        <f t="shared" si="31"/>
        <v/>
      </c>
      <c r="E260" s="19" t="str">
        <f t="shared" si="32"/>
        <v/>
      </c>
      <c r="F260" s="19" t="str">
        <f t="shared" si="33"/>
        <v/>
      </c>
      <c r="G260" s="19" t="str">
        <f t="shared" si="34"/>
        <v/>
      </c>
      <c r="H260" s="19" t="str">
        <f t="shared" si="35"/>
        <v/>
      </c>
      <c r="I260" s="19" t="str">
        <f t="shared" si="36"/>
        <v/>
      </c>
      <c r="J260" s="19" t="str">
        <f t="shared" si="37"/>
        <v/>
      </c>
      <c r="K260" s="19" t="str">
        <f t="shared" si="38"/>
        <v/>
      </c>
      <c r="L260" s="19" t="str">
        <f t="shared" si="39"/>
        <v/>
      </c>
      <c r="M260" s="19" t="str">
        <f t="shared" si="40"/>
        <v/>
      </c>
      <c r="O260" s="18"/>
      <c r="P260" s="18"/>
    </row>
    <row r="261" spans="1:16">
      <c r="A261" s="29"/>
      <c r="B261" s="30"/>
      <c r="C261" s="30"/>
      <c r="D261" s="19" t="str">
        <f t="shared" si="31"/>
        <v/>
      </c>
      <c r="E261" s="19" t="str">
        <f t="shared" si="32"/>
        <v/>
      </c>
      <c r="F261" s="19" t="str">
        <f t="shared" si="33"/>
        <v/>
      </c>
      <c r="G261" s="19" t="str">
        <f t="shared" si="34"/>
        <v/>
      </c>
      <c r="H261" s="19" t="str">
        <f t="shared" si="35"/>
        <v/>
      </c>
      <c r="I261" s="19" t="str">
        <f t="shared" si="36"/>
        <v/>
      </c>
      <c r="J261" s="19" t="str">
        <f t="shared" si="37"/>
        <v/>
      </c>
      <c r="K261" s="19" t="str">
        <f t="shared" si="38"/>
        <v/>
      </c>
      <c r="L261" s="19" t="str">
        <f t="shared" si="39"/>
        <v/>
      </c>
      <c r="M261" s="19" t="str">
        <f t="shared" si="40"/>
        <v/>
      </c>
      <c r="O261" s="18"/>
      <c r="P261" s="18"/>
    </row>
    <row r="262" spans="1:16">
      <c r="A262" s="29"/>
      <c r="B262" s="30"/>
      <c r="C262" s="30"/>
      <c r="D262" s="19" t="str">
        <f t="shared" si="31"/>
        <v/>
      </c>
      <c r="E262" s="19" t="str">
        <f t="shared" si="32"/>
        <v/>
      </c>
      <c r="F262" s="19" t="str">
        <f t="shared" si="33"/>
        <v/>
      </c>
      <c r="G262" s="19" t="str">
        <f t="shared" si="34"/>
        <v/>
      </c>
      <c r="H262" s="19" t="str">
        <f t="shared" si="35"/>
        <v/>
      </c>
      <c r="I262" s="19" t="str">
        <f t="shared" si="36"/>
        <v/>
      </c>
      <c r="J262" s="19" t="str">
        <f t="shared" si="37"/>
        <v/>
      </c>
      <c r="K262" s="19" t="str">
        <f t="shared" si="38"/>
        <v/>
      </c>
      <c r="L262" s="19" t="str">
        <f t="shared" si="39"/>
        <v/>
      </c>
      <c r="M262" s="19" t="str">
        <f t="shared" si="40"/>
        <v/>
      </c>
      <c r="O262" s="18"/>
      <c r="P262" s="18"/>
    </row>
    <row r="263" spans="1:16">
      <c r="A263" s="29"/>
      <c r="B263" s="30"/>
      <c r="C263" s="30"/>
      <c r="D263" s="19" t="str">
        <f t="shared" si="31"/>
        <v/>
      </c>
      <c r="E263" s="19" t="str">
        <f t="shared" si="32"/>
        <v/>
      </c>
      <c r="F263" s="19" t="str">
        <f t="shared" si="33"/>
        <v/>
      </c>
      <c r="G263" s="19" t="str">
        <f t="shared" si="34"/>
        <v/>
      </c>
      <c r="H263" s="19" t="str">
        <f t="shared" si="35"/>
        <v/>
      </c>
      <c r="I263" s="19" t="str">
        <f t="shared" si="36"/>
        <v/>
      </c>
      <c r="J263" s="19" t="str">
        <f t="shared" si="37"/>
        <v/>
      </c>
      <c r="K263" s="19" t="str">
        <f t="shared" si="38"/>
        <v/>
      </c>
      <c r="L263" s="19" t="str">
        <f t="shared" si="39"/>
        <v/>
      </c>
      <c r="M263" s="19" t="str">
        <f t="shared" si="40"/>
        <v/>
      </c>
      <c r="O263" s="18"/>
      <c r="P263" s="18"/>
    </row>
    <row r="264" spans="1:16">
      <c r="A264" s="29"/>
      <c r="B264" s="30"/>
      <c r="C264" s="30"/>
      <c r="D264" s="19" t="str">
        <f t="shared" si="31"/>
        <v/>
      </c>
      <c r="E264" s="19" t="str">
        <f t="shared" si="32"/>
        <v/>
      </c>
      <c r="F264" s="19" t="str">
        <f t="shared" si="33"/>
        <v/>
      </c>
      <c r="G264" s="19" t="str">
        <f t="shared" si="34"/>
        <v/>
      </c>
      <c r="H264" s="19" t="str">
        <f t="shared" si="35"/>
        <v/>
      </c>
      <c r="I264" s="19" t="str">
        <f t="shared" si="36"/>
        <v/>
      </c>
      <c r="J264" s="19" t="str">
        <f t="shared" si="37"/>
        <v/>
      </c>
      <c r="K264" s="19" t="str">
        <f t="shared" si="38"/>
        <v/>
      </c>
      <c r="L264" s="19" t="str">
        <f t="shared" si="39"/>
        <v/>
      </c>
      <c r="M264" s="19" t="str">
        <f t="shared" si="40"/>
        <v/>
      </c>
      <c r="O264" s="18"/>
      <c r="P264" s="18"/>
    </row>
    <row r="265" spans="1:16">
      <c r="A265" s="29"/>
      <c r="B265" s="30"/>
      <c r="C265" s="30"/>
      <c r="D265" s="19" t="str">
        <f t="shared" ref="D265:D328" si="41">IF(OR($B265="Y",$B265="Yes"),TRUE,IF(OR($B265="N",$B265="No"),FALSE,""))</f>
        <v/>
      </c>
      <c r="E265" s="19" t="str">
        <f t="shared" ref="E265:E328" si="42">IF($A265&gt;0,$A265/52,"")</f>
        <v/>
      </c>
      <c r="F265" s="19" t="str">
        <f t="shared" ref="F265:F328" si="43">IF(OR($B265="Y",$B265="Yes"),$E265,"")</f>
        <v/>
      </c>
      <c r="G265" s="19" t="str">
        <f t="shared" ref="G265:G328" si="44">IF(AND(LEFT($B265,1)="y",LEFT($C265,1)="b"),$E265,"")</f>
        <v/>
      </c>
      <c r="H265" s="19" t="str">
        <f t="shared" ref="H265:H328" si="45">IF(AND(LEFT($B265,1)="y",LEFT($C265,1)="e"),$E265,"")</f>
        <v/>
      </c>
      <c r="I265" s="19" t="str">
        <f t="shared" ref="I265:I328" si="46">IF(OR($B265="N",$B265="No"),$E265,"")</f>
        <v/>
      </c>
      <c r="J265" s="19" t="str">
        <f t="shared" ref="J265:J328" si="47">IF(AND(LEFT($B265,1)="n",LEFT($C265,1)="b"),$E265,"")</f>
        <v/>
      </c>
      <c r="K265" s="19" t="str">
        <f t="shared" ref="K265:K328" si="48">IF(AND(LEFT($B265,1)="n",LEFT($C265,1)="e"),$E265,"")</f>
        <v/>
      </c>
      <c r="L265" s="19" t="str">
        <f t="shared" ref="L265:L328" si="49">IF(LEFT($C265,1)="b",$E265,"")</f>
        <v/>
      </c>
      <c r="M265" s="19" t="str">
        <f t="shared" ref="M265:M328" si="50">IF(LEFT($C265,1)="e",$E265,"")</f>
        <v/>
      </c>
      <c r="O265" s="18"/>
      <c r="P265" s="18"/>
    </row>
    <row r="266" spans="1:16">
      <c r="A266" s="29"/>
      <c r="B266" s="30"/>
      <c r="C266" s="30"/>
      <c r="D266" s="19" t="str">
        <f t="shared" si="41"/>
        <v/>
      </c>
      <c r="E266" s="19" t="str">
        <f t="shared" si="42"/>
        <v/>
      </c>
      <c r="F266" s="19" t="str">
        <f t="shared" si="43"/>
        <v/>
      </c>
      <c r="G266" s="19" t="str">
        <f t="shared" si="44"/>
        <v/>
      </c>
      <c r="H266" s="19" t="str">
        <f t="shared" si="45"/>
        <v/>
      </c>
      <c r="I266" s="19" t="str">
        <f t="shared" si="46"/>
        <v/>
      </c>
      <c r="J266" s="19" t="str">
        <f t="shared" si="47"/>
        <v/>
      </c>
      <c r="K266" s="19" t="str">
        <f t="shared" si="48"/>
        <v/>
      </c>
      <c r="L266" s="19" t="str">
        <f t="shared" si="49"/>
        <v/>
      </c>
      <c r="M266" s="19" t="str">
        <f t="shared" si="50"/>
        <v/>
      </c>
      <c r="O266" s="18"/>
      <c r="P266" s="18"/>
    </row>
    <row r="267" spans="1:16">
      <c r="A267" s="29"/>
      <c r="B267" s="30"/>
      <c r="C267" s="30"/>
      <c r="D267" s="19" t="str">
        <f t="shared" si="41"/>
        <v/>
      </c>
      <c r="E267" s="19" t="str">
        <f t="shared" si="42"/>
        <v/>
      </c>
      <c r="F267" s="19" t="str">
        <f t="shared" si="43"/>
        <v/>
      </c>
      <c r="G267" s="19" t="str">
        <f t="shared" si="44"/>
        <v/>
      </c>
      <c r="H267" s="19" t="str">
        <f t="shared" si="45"/>
        <v/>
      </c>
      <c r="I267" s="19" t="str">
        <f t="shared" si="46"/>
        <v/>
      </c>
      <c r="J267" s="19" t="str">
        <f t="shared" si="47"/>
        <v/>
      </c>
      <c r="K267" s="19" t="str">
        <f t="shared" si="48"/>
        <v/>
      </c>
      <c r="L267" s="19" t="str">
        <f t="shared" si="49"/>
        <v/>
      </c>
      <c r="M267" s="19" t="str">
        <f t="shared" si="50"/>
        <v/>
      </c>
      <c r="O267" s="18"/>
      <c r="P267" s="18"/>
    </row>
    <row r="268" spans="1:16">
      <c r="A268" s="29"/>
      <c r="B268" s="30"/>
      <c r="C268" s="30"/>
      <c r="D268" s="19" t="str">
        <f t="shared" si="41"/>
        <v/>
      </c>
      <c r="E268" s="19" t="str">
        <f t="shared" si="42"/>
        <v/>
      </c>
      <c r="F268" s="19" t="str">
        <f t="shared" si="43"/>
        <v/>
      </c>
      <c r="G268" s="19" t="str">
        <f t="shared" si="44"/>
        <v/>
      </c>
      <c r="H268" s="19" t="str">
        <f t="shared" si="45"/>
        <v/>
      </c>
      <c r="I268" s="19" t="str">
        <f t="shared" si="46"/>
        <v/>
      </c>
      <c r="J268" s="19" t="str">
        <f t="shared" si="47"/>
        <v/>
      </c>
      <c r="K268" s="19" t="str">
        <f t="shared" si="48"/>
        <v/>
      </c>
      <c r="L268" s="19" t="str">
        <f t="shared" si="49"/>
        <v/>
      </c>
      <c r="M268" s="19" t="str">
        <f t="shared" si="50"/>
        <v/>
      </c>
      <c r="O268" s="18"/>
      <c r="P268" s="18"/>
    </row>
    <row r="269" spans="1:16">
      <c r="A269" s="29"/>
      <c r="B269" s="30"/>
      <c r="C269" s="30"/>
      <c r="D269" s="19" t="str">
        <f t="shared" si="41"/>
        <v/>
      </c>
      <c r="E269" s="19" t="str">
        <f t="shared" si="42"/>
        <v/>
      </c>
      <c r="F269" s="19" t="str">
        <f t="shared" si="43"/>
        <v/>
      </c>
      <c r="G269" s="19" t="str">
        <f t="shared" si="44"/>
        <v/>
      </c>
      <c r="H269" s="19" t="str">
        <f t="shared" si="45"/>
        <v/>
      </c>
      <c r="I269" s="19" t="str">
        <f t="shared" si="46"/>
        <v/>
      </c>
      <c r="J269" s="19" t="str">
        <f t="shared" si="47"/>
        <v/>
      </c>
      <c r="K269" s="19" t="str">
        <f t="shared" si="48"/>
        <v/>
      </c>
      <c r="L269" s="19" t="str">
        <f t="shared" si="49"/>
        <v/>
      </c>
      <c r="M269" s="19" t="str">
        <f t="shared" si="50"/>
        <v/>
      </c>
      <c r="O269" s="18"/>
      <c r="P269" s="18"/>
    </row>
    <row r="270" spans="1:16">
      <c r="A270" s="29"/>
      <c r="B270" s="30"/>
      <c r="C270" s="30"/>
      <c r="D270" s="19" t="str">
        <f t="shared" si="41"/>
        <v/>
      </c>
      <c r="E270" s="19" t="str">
        <f t="shared" si="42"/>
        <v/>
      </c>
      <c r="F270" s="19" t="str">
        <f t="shared" si="43"/>
        <v/>
      </c>
      <c r="G270" s="19" t="str">
        <f t="shared" si="44"/>
        <v/>
      </c>
      <c r="H270" s="19" t="str">
        <f t="shared" si="45"/>
        <v/>
      </c>
      <c r="I270" s="19" t="str">
        <f t="shared" si="46"/>
        <v/>
      </c>
      <c r="J270" s="19" t="str">
        <f t="shared" si="47"/>
        <v/>
      </c>
      <c r="K270" s="19" t="str">
        <f t="shared" si="48"/>
        <v/>
      </c>
      <c r="L270" s="19" t="str">
        <f t="shared" si="49"/>
        <v/>
      </c>
      <c r="M270" s="19" t="str">
        <f t="shared" si="50"/>
        <v/>
      </c>
      <c r="O270" s="18"/>
      <c r="P270" s="18"/>
    </row>
    <row r="271" spans="1:16">
      <c r="A271" s="29"/>
      <c r="B271" s="30"/>
      <c r="C271" s="30"/>
      <c r="D271" s="19" t="str">
        <f t="shared" si="41"/>
        <v/>
      </c>
      <c r="E271" s="19" t="str">
        <f t="shared" si="42"/>
        <v/>
      </c>
      <c r="F271" s="19" t="str">
        <f t="shared" si="43"/>
        <v/>
      </c>
      <c r="G271" s="19" t="str">
        <f t="shared" si="44"/>
        <v/>
      </c>
      <c r="H271" s="19" t="str">
        <f t="shared" si="45"/>
        <v/>
      </c>
      <c r="I271" s="19" t="str">
        <f t="shared" si="46"/>
        <v/>
      </c>
      <c r="J271" s="19" t="str">
        <f t="shared" si="47"/>
        <v/>
      </c>
      <c r="K271" s="19" t="str">
        <f t="shared" si="48"/>
        <v/>
      </c>
      <c r="L271" s="19" t="str">
        <f t="shared" si="49"/>
        <v/>
      </c>
      <c r="M271" s="19" t="str">
        <f t="shared" si="50"/>
        <v/>
      </c>
      <c r="O271" s="18"/>
      <c r="P271" s="18"/>
    </row>
    <row r="272" spans="1:16">
      <c r="A272" s="29"/>
      <c r="B272" s="30"/>
      <c r="C272" s="30"/>
      <c r="D272" s="19" t="str">
        <f t="shared" si="41"/>
        <v/>
      </c>
      <c r="E272" s="19" t="str">
        <f t="shared" si="42"/>
        <v/>
      </c>
      <c r="F272" s="19" t="str">
        <f t="shared" si="43"/>
        <v/>
      </c>
      <c r="G272" s="19" t="str">
        <f t="shared" si="44"/>
        <v/>
      </c>
      <c r="H272" s="19" t="str">
        <f t="shared" si="45"/>
        <v/>
      </c>
      <c r="I272" s="19" t="str">
        <f t="shared" si="46"/>
        <v/>
      </c>
      <c r="J272" s="19" t="str">
        <f t="shared" si="47"/>
        <v/>
      </c>
      <c r="K272" s="19" t="str">
        <f t="shared" si="48"/>
        <v/>
      </c>
      <c r="L272" s="19" t="str">
        <f t="shared" si="49"/>
        <v/>
      </c>
      <c r="M272" s="19" t="str">
        <f t="shared" si="50"/>
        <v/>
      </c>
      <c r="O272" s="18"/>
      <c r="P272" s="18"/>
    </row>
    <row r="273" spans="1:16">
      <c r="A273" s="29"/>
      <c r="B273" s="30"/>
      <c r="C273" s="30"/>
      <c r="D273" s="19" t="str">
        <f t="shared" si="41"/>
        <v/>
      </c>
      <c r="E273" s="19" t="str">
        <f t="shared" si="42"/>
        <v/>
      </c>
      <c r="F273" s="19" t="str">
        <f t="shared" si="43"/>
        <v/>
      </c>
      <c r="G273" s="19" t="str">
        <f t="shared" si="44"/>
        <v/>
      </c>
      <c r="H273" s="19" t="str">
        <f t="shared" si="45"/>
        <v/>
      </c>
      <c r="I273" s="19" t="str">
        <f t="shared" si="46"/>
        <v/>
      </c>
      <c r="J273" s="19" t="str">
        <f t="shared" si="47"/>
        <v/>
      </c>
      <c r="K273" s="19" t="str">
        <f t="shared" si="48"/>
        <v/>
      </c>
      <c r="L273" s="19" t="str">
        <f t="shared" si="49"/>
        <v/>
      </c>
      <c r="M273" s="19" t="str">
        <f t="shared" si="50"/>
        <v/>
      </c>
      <c r="O273" s="18"/>
      <c r="P273" s="18"/>
    </row>
    <row r="274" spans="1:16">
      <c r="A274" s="29"/>
      <c r="B274" s="30"/>
      <c r="C274" s="30"/>
      <c r="D274" s="19" t="str">
        <f t="shared" si="41"/>
        <v/>
      </c>
      <c r="E274" s="19" t="str">
        <f t="shared" si="42"/>
        <v/>
      </c>
      <c r="F274" s="19" t="str">
        <f t="shared" si="43"/>
        <v/>
      </c>
      <c r="G274" s="19" t="str">
        <f t="shared" si="44"/>
        <v/>
      </c>
      <c r="H274" s="19" t="str">
        <f t="shared" si="45"/>
        <v/>
      </c>
      <c r="I274" s="19" t="str">
        <f t="shared" si="46"/>
        <v/>
      </c>
      <c r="J274" s="19" t="str">
        <f t="shared" si="47"/>
        <v/>
      </c>
      <c r="K274" s="19" t="str">
        <f t="shared" si="48"/>
        <v/>
      </c>
      <c r="L274" s="19" t="str">
        <f t="shared" si="49"/>
        <v/>
      </c>
      <c r="M274" s="19" t="str">
        <f t="shared" si="50"/>
        <v/>
      </c>
      <c r="O274" s="18"/>
      <c r="P274" s="18"/>
    </row>
    <row r="275" spans="1:16">
      <c r="A275" s="29"/>
      <c r="B275" s="30"/>
      <c r="C275" s="30"/>
      <c r="D275" s="19" t="str">
        <f t="shared" si="41"/>
        <v/>
      </c>
      <c r="E275" s="19" t="str">
        <f t="shared" si="42"/>
        <v/>
      </c>
      <c r="F275" s="19" t="str">
        <f t="shared" si="43"/>
        <v/>
      </c>
      <c r="G275" s="19" t="str">
        <f t="shared" si="44"/>
        <v/>
      </c>
      <c r="H275" s="19" t="str">
        <f t="shared" si="45"/>
        <v/>
      </c>
      <c r="I275" s="19" t="str">
        <f t="shared" si="46"/>
        <v/>
      </c>
      <c r="J275" s="19" t="str">
        <f t="shared" si="47"/>
        <v/>
      </c>
      <c r="K275" s="19" t="str">
        <f t="shared" si="48"/>
        <v/>
      </c>
      <c r="L275" s="19" t="str">
        <f t="shared" si="49"/>
        <v/>
      </c>
      <c r="M275" s="19" t="str">
        <f t="shared" si="50"/>
        <v/>
      </c>
      <c r="O275" s="18"/>
      <c r="P275" s="18"/>
    </row>
    <row r="276" spans="1:16">
      <c r="A276" s="29"/>
      <c r="B276" s="30"/>
      <c r="C276" s="30"/>
      <c r="D276" s="19" t="str">
        <f t="shared" si="41"/>
        <v/>
      </c>
      <c r="E276" s="19" t="str">
        <f t="shared" si="42"/>
        <v/>
      </c>
      <c r="F276" s="19" t="str">
        <f t="shared" si="43"/>
        <v/>
      </c>
      <c r="G276" s="19" t="str">
        <f t="shared" si="44"/>
        <v/>
      </c>
      <c r="H276" s="19" t="str">
        <f t="shared" si="45"/>
        <v/>
      </c>
      <c r="I276" s="19" t="str">
        <f t="shared" si="46"/>
        <v/>
      </c>
      <c r="J276" s="19" t="str">
        <f t="shared" si="47"/>
        <v/>
      </c>
      <c r="K276" s="19" t="str">
        <f t="shared" si="48"/>
        <v/>
      </c>
      <c r="L276" s="19" t="str">
        <f t="shared" si="49"/>
        <v/>
      </c>
      <c r="M276" s="19" t="str">
        <f t="shared" si="50"/>
        <v/>
      </c>
      <c r="O276" s="18"/>
      <c r="P276" s="18"/>
    </row>
    <row r="277" spans="1:16">
      <c r="A277" s="29"/>
      <c r="B277" s="30"/>
      <c r="C277" s="30"/>
      <c r="D277" s="19" t="str">
        <f t="shared" si="41"/>
        <v/>
      </c>
      <c r="E277" s="19" t="str">
        <f t="shared" si="42"/>
        <v/>
      </c>
      <c r="F277" s="19" t="str">
        <f t="shared" si="43"/>
        <v/>
      </c>
      <c r="G277" s="19" t="str">
        <f t="shared" si="44"/>
        <v/>
      </c>
      <c r="H277" s="19" t="str">
        <f t="shared" si="45"/>
        <v/>
      </c>
      <c r="I277" s="19" t="str">
        <f t="shared" si="46"/>
        <v/>
      </c>
      <c r="J277" s="19" t="str">
        <f t="shared" si="47"/>
        <v/>
      </c>
      <c r="K277" s="19" t="str">
        <f t="shared" si="48"/>
        <v/>
      </c>
      <c r="L277" s="19" t="str">
        <f t="shared" si="49"/>
        <v/>
      </c>
      <c r="M277" s="19" t="str">
        <f t="shared" si="50"/>
        <v/>
      </c>
      <c r="O277" s="18"/>
      <c r="P277" s="18"/>
    </row>
    <row r="278" spans="1:16">
      <c r="A278" s="29"/>
      <c r="B278" s="30"/>
      <c r="C278" s="30"/>
      <c r="D278" s="19" t="str">
        <f t="shared" si="41"/>
        <v/>
      </c>
      <c r="E278" s="19" t="str">
        <f t="shared" si="42"/>
        <v/>
      </c>
      <c r="F278" s="19" t="str">
        <f t="shared" si="43"/>
        <v/>
      </c>
      <c r="G278" s="19" t="str">
        <f t="shared" si="44"/>
        <v/>
      </c>
      <c r="H278" s="19" t="str">
        <f t="shared" si="45"/>
        <v/>
      </c>
      <c r="I278" s="19" t="str">
        <f t="shared" si="46"/>
        <v/>
      </c>
      <c r="J278" s="19" t="str">
        <f t="shared" si="47"/>
        <v/>
      </c>
      <c r="K278" s="19" t="str">
        <f t="shared" si="48"/>
        <v/>
      </c>
      <c r="L278" s="19" t="str">
        <f t="shared" si="49"/>
        <v/>
      </c>
      <c r="M278" s="19" t="str">
        <f t="shared" si="50"/>
        <v/>
      </c>
      <c r="O278" s="18"/>
      <c r="P278" s="18"/>
    </row>
    <row r="279" spans="1:16">
      <c r="A279" s="29"/>
      <c r="B279" s="30"/>
      <c r="C279" s="30"/>
      <c r="D279" s="19" t="str">
        <f t="shared" si="41"/>
        <v/>
      </c>
      <c r="E279" s="19" t="str">
        <f t="shared" si="42"/>
        <v/>
      </c>
      <c r="F279" s="19" t="str">
        <f t="shared" si="43"/>
        <v/>
      </c>
      <c r="G279" s="19" t="str">
        <f t="shared" si="44"/>
        <v/>
      </c>
      <c r="H279" s="19" t="str">
        <f t="shared" si="45"/>
        <v/>
      </c>
      <c r="I279" s="19" t="str">
        <f t="shared" si="46"/>
        <v/>
      </c>
      <c r="J279" s="19" t="str">
        <f t="shared" si="47"/>
        <v/>
      </c>
      <c r="K279" s="19" t="str">
        <f t="shared" si="48"/>
        <v/>
      </c>
      <c r="L279" s="19" t="str">
        <f t="shared" si="49"/>
        <v/>
      </c>
      <c r="M279" s="19" t="str">
        <f t="shared" si="50"/>
        <v/>
      </c>
      <c r="O279" s="18"/>
      <c r="P279" s="18"/>
    </row>
    <row r="280" spans="1:16">
      <c r="A280" s="29"/>
      <c r="B280" s="30"/>
      <c r="C280" s="30"/>
      <c r="D280" s="19" t="str">
        <f t="shared" si="41"/>
        <v/>
      </c>
      <c r="E280" s="19" t="str">
        <f t="shared" si="42"/>
        <v/>
      </c>
      <c r="F280" s="19" t="str">
        <f t="shared" si="43"/>
        <v/>
      </c>
      <c r="G280" s="19" t="str">
        <f t="shared" si="44"/>
        <v/>
      </c>
      <c r="H280" s="19" t="str">
        <f t="shared" si="45"/>
        <v/>
      </c>
      <c r="I280" s="19" t="str">
        <f t="shared" si="46"/>
        <v/>
      </c>
      <c r="J280" s="19" t="str">
        <f t="shared" si="47"/>
        <v/>
      </c>
      <c r="K280" s="19" t="str">
        <f t="shared" si="48"/>
        <v/>
      </c>
      <c r="L280" s="19" t="str">
        <f t="shared" si="49"/>
        <v/>
      </c>
      <c r="M280" s="19" t="str">
        <f t="shared" si="50"/>
        <v/>
      </c>
      <c r="O280" s="18"/>
      <c r="P280" s="18"/>
    </row>
    <row r="281" spans="1:16">
      <c r="A281" s="29"/>
      <c r="B281" s="30"/>
      <c r="C281" s="30"/>
      <c r="D281" s="19" t="str">
        <f t="shared" si="41"/>
        <v/>
      </c>
      <c r="E281" s="19" t="str">
        <f t="shared" si="42"/>
        <v/>
      </c>
      <c r="F281" s="19" t="str">
        <f t="shared" si="43"/>
        <v/>
      </c>
      <c r="G281" s="19" t="str">
        <f t="shared" si="44"/>
        <v/>
      </c>
      <c r="H281" s="19" t="str">
        <f t="shared" si="45"/>
        <v/>
      </c>
      <c r="I281" s="19" t="str">
        <f t="shared" si="46"/>
        <v/>
      </c>
      <c r="J281" s="19" t="str">
        <f t="shared" si="47"/>
        <v/>
      </c>
      <c r="K281" s="19" t="str">
        <f t="shared" si="48"/>
        <v/>
      </c>
      <c r="L281" s="19" t="str">
        <f t="shared" si="49"/>
        <v/>
      </c>
      <c r="M281" s="19" t="str">
        <f t="shared" si="50"/>
        <v/>
      </c>
      <c r="O281" s="18"/>
      <c r="P281" s="18"/>
    </row>
    <row r="282" spans="1:16">
      <c r="A282" s="29"/>
      <c r="B282" s="30"/>
      <c r="C282" s="30"/>
      <c r="D282" s="19" t="str">
        <f t="shared" si="41"/>
        <v/>
      </c>
      <c r="E282" s="19" t="str">
        <f t="shared" si="42"/>
        <v/>
      </c>
      <c r="F282" s="19" t="str">
        <f t="shared" si="43"/>
        <v/>
      </c>
      <c r="G282" s="19" t="str">
        <f t="shared" si="44"/>
        <v/>
      </c>
      <c r="H282" s="19" t="str">
        <f t="shared" si="45"/>
        <v/>
      </c>
      <c r="I282" s="19" t="str">
        <f t="shared" si="46"/>
        <v/>
      </c>
      <c r="J282" s="19" t="str">
        <f t="shared" si="47"/>
        <v/>
      </c>
      <c r="K282" s="19" t="str">
        <f t="shared" si="48"/>
        <v/>
      </c>
      <c r="L282" s="19" t="str">
        <f t="shared" si="49"/>
        <v/>
      </c>
      <c r="M282" s="19" t="str">
        <f t="shared" si="50"/>
        <v/>
      </c>
      <c r="O282" s="18"/>
      <c r="P282" s="18"/>
    </row>
    <row r="283" spans="1:16">
      <c r="A283" s="29"/>
      <c r="B283" s="30"/>
      <c r="C283" s="30"/>
      <c r="D283" s="19" t="str">
        <f t="shared" si="41"/>
        <v/>
      </c>
      <c r="E283" s="19" t="str">
        <f t="shared" si="42"/>
        <v/>
      </c>
      <c r="F283" s="19" t="str">
        <f t="shared" si="43"/>
        <v/>
      </c>
      <c r="G283" s="19" t="str">
        <f t="shared" si="44"/>
        <v/>
      </c>
      <c r="H283" s="19" t="str">
        <f t="shared" si="45"/>
        <v/>
      </c>
      <c r="I283" s="19" t="str">
        <f t="shared" si="46"/>
        <v/>
      </c>
      <c r="J283" s="19" t="str">
        <f t="shared" si="47"/>
        <v/>
      </c>
      <c r="K283" s="19" t="str">
        <f t="shared" si="48"/>
        <v/>
      </c>
      <c r="L283" s="19" t="str">
        <f t="shared" si="49"/>
        <v/>
      </c>
      <c r="M283" s="19" t="str">
        <f t="shared" si="50"/>
        <v/>
      </c>
      <c r="O283" s="18"/>
      <c r="P283" s="18"/>
    </row>
    <row r="284" spans="1:16">
      <c r="A284" s="29"/>
      <c r="B284" s="30"/>
      <c r="C284" s="30"/>
      <c r="D284" s="19" t="str">
        <f t="shared" si="41"/>
        <v/>
      </c>
      <c r="E284" s="19" t="str">
        <f t="shared" si="42"/>
        <v/>
      </c>
      <c r="F284" s="19" t="str">
        <f t="shared" si="43"/>
        <v/>
      </c>
      <c r="G284" s="19" t="str">
        <f t="shared" si="44"/>
        <v/>
      </c>
      <c r="H284" s="19" t="str">
        <f t="shared" si="45"/>
        <v/>
      </c>
      <c r="I284" s="19" t="str">
        <f t="shared" si="46"/>
        <v/>
      </c>
      <c r="J284" s="19" t="str">
        <f t="shared" si="47"/>
        <v/>
      </c>
      <c r="K284" s="19" t="str">
        <f t="shared" si="48"/>
        <v/>
      </c>
      <c r="L284" s="19" t="str">
        <f t="shared" si="49"/>
        <v/>
      </c>
      <c r="M284" s="19" t="str">
        <f t="shared" si="50"/>
        <v/>
      </c>
      <c r="O284" s="18"/>
      <c r="P284" s="18"/>
    </row>
    <row r="285" spans="1:16">
      <c r="A285" s="29"/>
      <c r="B285" s="30"/>
      <c r="C285" s="30"/>
      <c r="D285" s="19" t="str">
        <f t="shared" si="41"/>
        <v/>
      </c>
      <c r="E285" s="19" t="str">
        <f t="shared" si="42"/>
        <v/>
      </c>
      <c r="F285" s="19" t="str">
        <f t="shared" si="43"/>
        <v/>
      </c>
      <c r="G285" s="19" t="str">
        <f t="shared" si="44"/>
        <v/>
      </c>
      <c r="H285" s="19" t="str">
        <f t="shared" si="45"/>
        <v/>
      </c>
      <c r="I285" s="19" t="str">
        <f t="shared" si="46"/>
        <v/>
      </c>
      <c r="J285" s="19" t="str">
        <f t="shared" si="47"/>
        <v/>
      </c>
      <c r="K285" s="19" t="str">
        <f t="shared" si="48"/>
        <v/>
      </c>
      <c r="L285" s="19" t="str">
        <f t="shared" si="49"/>
        <v/>
      </c>
      <c r="M285" s="19" t="str">
        <f t="shared" si="50"/>
        <v/>
      </c>
      <c r="O285" s="18"/>
      <c r="P285" s="18"/>
    </row>
    <row r="286" spans="1:16">
      <c r="A286" s="29"/>
      <c r="B286" s="30"/>
      <c r="C286" s="30"/>
      <c r="D286" s="19" t="str">
        <f t="shared" si="41"/>
        <v/>
      </c>
      <c r="E286" s="19" t="str">
        <f t="shared" si="42"/>
        <v/>
      </c>
      <c r="F286" s="19" t="str">
        <f t="shared" si="43"/>
        <v/>
      </c>
      <c r="G286" s="19" t="str">
        <f t="shared" si="44"/>
        <v/>
      </c>
      <c r="H286" s="19" t="str">
        <f t="shared" si="45"/>
        <v/>
      </c>
      <c r="I286" s="19" t="str">
        <f t="shared" si="46"/>
        <v/>
      </c>
      <c r="J286" s="19" t="str">
        <f t="shared" si="47"/>
        <v/>
      </c>
      <c r="K286" s="19" t="str">
        <f t="shared" si="48"/>
        <v/>
      </c>
      <c r="L286" s="19" t="str">
        <f t="shared" si="49"/>
        <v/>
      </c>
      <c r="M286" s="19" t="str">
        <f t="shared" si="50"/>
        <v/>
      </c>
      <c r="O286" s="18"/>
      <c r="P286" s="18"/>
    </row>
    <row r="287" spans="1:16">
      <c r="A287" s="29"/>
      <c r="B287" s="30"/>
      <c r="C287" s="30"/>
      <c r="D287" s="19" t="str">
        <f t="shared" si="41"/>
        <v/>
      </c>
      <c r="E287" s="19" t="str">
        <f t="shared" si="42"/>
        <v/>
      </c>
      <c r="F287" s="19" t="str">
        <f t="shared" si="43"/>
        <v/>
      </c>
      <c r="G287" s="19" t="str">
        <f t="shared" si="44"/>
        <v/>
      </c>
      <c r="H287" s="19" t="str">
        <f t="shared" si="45"/>
        <v/>
      </c>
      <c r="I287" s="19" t="str">
        <f t="shared" si="46"/>
        <v/>
      </c>
      <c r="J287" s="19" t="str">
        <f t="shared" si="47"/>
        <v/>
      </c>
      <c r="K287" s="19" t="str">
        <f t="shared" si="48"/>
        <v/>
      </c>
      <c r="L287" s="19" t="str">
        <f t="shared" si="49"/>
        <v/>
      </c>
      <c r="M287" s="19" t="str">
        <f t="shared" si="50"/>
        <v/>
      </c>
      <c r="O287" s="18"/>
      <c r="P287" s="18"/>
    </row>
    <row r="288" spans="1:16">
      <c r="A288" s="29"/>
      <c r="B288" s="30"/>
      <c r="C288" s="30"/>
      <c r="D288" s="19" t="str">
        <f t="shared" si="41"/>
        <v/>
      </c>
      <c r="E288" s="19" t="str">
        <f t="shared" si="42"/>
        <v/>
      </c>
      <c r="F288" s="19" t="str">
        <f t="shared" si="43"/>
        <v/>
      </c>
      <c r="G288" s="19" t="str">
        <f t="shared" si="44"/>
        <v/>
      </c>
      <c r="H288" s="19" t="str">
        <f t="shared" si="45"/>
        <v/>
      </c>
      <c r="I288" s="19" t="str">
        <f t="shared" si="46"/>
        <v/>
      </c>
      <c r="J288" s="19" t="str">
        <f t="shared" si="47"/>
        <v/>
      </c>
      <c r="K288" s="19" t="str">
        <f t="shared" si="48"/>
        <v/>
      </c>
      <c r="L288" s="19" t="str">
        <f t="shared" si="49"/>
        <v/>
      </c>
      <c r="M288" s="19" t="str">
        <f t="shared" si="50"/>
        <v/>
      </c>
      <c r="O288" s="18"/>
      <c r="P288" s="18"/>
    </row>
    <row r="289" spans="1:16">
      <c r="A289" s="29"/>
      <c r="B289" s="30"/>
      <c r="C289" s="30"/>
      <c r="D289" s="19" t="str">
        <f t="shared" si="41"/>
        <v/>
      </c>
      <c r="E289" s="19" t="str">
        <f t="shared" si="42"/>
        <v/>
      </c>
      <c r="F289" s="19" t="str">
        <f t="shared" si="43"/>
        <v/>
      </c>
      <c r="G289" s="19" t="str">
        <f t="shared" si="44"/>
        <v/>
      </c>
      <c r="H289" s="19" t="str">
        <f t="shared" si="45"/>
        <v/>
      </c>
      <c r="I289" s="19" t="str">
        <f t="shared" si="46"/>
        <v/>
      </c>
      <c r="J289" s="19" t="str">
        <f t="shared" si="47"/>
        <v/>
      </c>
      <c r="K289" s="19" t="str">
        <f t="shared" si="48"/>
        <v/>
      </c>
      <c r="L289" s="19" t="str">
        <f t="shared" si="49"/>
        <v/>
      </c>
      <c r="M289" s="19" t="str">
        <f t="shared" si="50"/>
        <v/>
      </c>
      <c r="O289" s="18"/>
      <c r="P289" s="18"/>
    </row>
    <row r="290" spans="1:16">
      <c r="A290" s="29"/>
      <c r="B290" s="30"/>
      <c r="C290" s="30"/>
      <c r="D290" s="19" t="str">
        <f t="shared" si="41"/>
        <v/>
      </c>
      <c r="E290" s="19" t="str">
        <f t="shared" si="42"/>
        <v/>
      </c>
      <c r="F290" s="19" t="str">
        <f t="shared" si="43"/>
        <v/>
      </c>
      <c r="G290" s="19" t="str">
        <f t="shared" si="44"/>
        <v/>
      </c>
      <c r="H290" s="19" t="str">
        <f t="shared" si="45"/>
        <v/>
      </c>
      <c r="I290" s="19" t="str">
        <f t="shared" si="46"/>
        <v/>
      </c>
      <c r="J290" s="19" t="str">
        <f t="shared" si="47"/>
        <v/>
      </c>
      <c r="K290" s="19" t="str">
        <f t="shared" si="48"/>
        <v/>
      </c>
      <c r="L290" s="19" t="str">
        <f t="shared" si="49"/>
        <v/>
      </c>
      <c r="M290" s="19" t="str">
        <f t="shared" si="50"/>
        <v/>
      </c>
      <c r="O290" s="18"/>
      <c r="P290" s="18"/>
    </row>
    <row r="291" spans="1:16">
      <c r="A291" s="29"/>
      <c r="B291" s="30"/>
      <c r="C291" s="30"/>
      <c r="D291" s="19" t="str">
        <f t="shared" si="41"/>
        <v/>
      </c>
      <c r="E291" s="19" t="str">
        <f t="shared" si="42"/>
        <v/>
      </c>
      <c r="F291" s="19" t="str">
        <f t="shared" si="43"/>
        <v/>
      </c>
      <c r="G291" s="19" t="str">
        <f t="shared" si="44"/>
        <v/>
      </c>
      <c r="H291" s="19" t="str">
        <f t="shared" si="45"/>
        <v/>
      </c>
      <c r="I291" s="19" t="str">
        <f t="shared" si="46"/>
        <v/>
      </c>
      <c r="J291" s="19" t="str">
        <f t="shared" si="47"/>
        <v/>
      </c>
      <c r="K291" s="19" t="str">
        <f t="shared" si="48"/>
        <v/>
      </c>
      <c r="L291" s="19" t="str">
        <f t="shared" si="49"/>
        <v/>
      </c>
      <c r="M291" s="19" t="str">
        <f t="shared" si="50"/>
        <v/>
      </c>
      <c r="O291" s="18"/>
      <c r="P291" s="18"/>
    </row>
    <row r="292" spans="1:16">
      <c r="A292" s="29"/>
      <c r="B292" s="30"/>
      <c r="C292" s="30"/>
      <c r="D292" s="19" t="str">
        <f t="shared" si="41"/>
        <v/>
      </c>
      <c r="E292" s="19" t="str">
        <f t="shared" si="42"/>
        <v/>
      </c>
      <c r="F292" s="19" t="str">
        <f t="shared" si="43"/>
        <v/>
      </c>
      <c r="G292" s="19" t="str">
        <f t="shared" si="44"/>
        <v/>
      </c>
      <c r="H292" s="19" t="str">
        <f t="shared" si="45"/>
        <v/>
      </c>
      <c r="I292" s="19" t="str">
        <f t="shared" si="46"/>
        <v/>
      </c>
      <c r="J292" s="19" t="str">
        <f t="shared" si="47"/>
        <v/>
      </c>
      <c r="K292" s="19" t="str">
        <f t="shared" si="48"/>
        <v/>
      </c>
      <c r="L292" s="19" t="str">
        <f t="shared" si="49"/>
        <v/>
      </c>
      <c r="M292" s="19" t="str">
        <f t="shared" si="50"/>
        <v/>
      </c>
      <c r="O292" s="18"/>
      <c r="P292" s="18"/>
    </row>
    <row r="293" spans="1:16">
      <c r="A293" s="29"/>
      <c r="B293" s="30"/>
      <c r="C293" s="30"/>
      <c r="D293" s="19" t="str">
        <f t="shared" si="41"/>
        <v/>
      </c>
      <c r="E293" s="19" t="str">
        <f t="shared" si="42"/>
        <v/>
      </c>
      <c r="F293" s="19" t="str">
        <f t="shared" si="43"/>
        <v/>
      </c>
      <c r="G293" s="19" t="str">
        <f t="shared" si="44"/>
        <v/>
      </c>
      <c r="H293" s="19" t="str">
        <f t="shared" si="45"/>
        <v/>
      </c>
      <c r="I293" s="19" t="str">
        <f t="shared" si="46"/>
        <v/>
      </c>
      <c r="J293" s="19" t="str">
        <f t="shared" si="47"/>
        <v/>
      </c>
      <c r="K293" s="19" t="str">
        <f t="shared" si="48"/>
        <v/>
      </c>
      <c r="L293" s="19" t="str">
        <f t="shared" si="49"/>
        <v/>
      </c>
      <c r="M293" s="19" t="str">
        <f t="shared" si="50"/>
        <v/>
      </c>
      <c r="O293" s="18"/>
      <c r="P293" s="18"/>
    </row>
    <row r="294" spans="1:16">
      <c r="A294" s="29"/>
      <c r="B294" s="30"/>
      <c r="C294" s="30"/>
      <c r="D294" s="19" t="str">
        <f t="shared" si="41"/>
        <v/>
      </c>
      <c r="E294" s="19" t="str">
        <f t="shared" si="42"/>
        <v/>
      </c>
      <c r="F294" s="19" t="str">
        <f t="shared" si="43"/>
        <v/>
      </c>
      <c r="G294" s="19" t="str">
        <f t="shared" si="44"/>
        <v/>
      </c>
      <c r="H294" s="19" t="str">
        <f t="shared" si="45"/>
        <v/>
      </c>
      <c r="I294" s="19" t="str">
        <f t="shared" si="46"/>
        <v/>
      </c>
      <c r="J294" s="19" t="str">
        <f t="shared" si="47"/>
        <v/>
      </c>
      <c r="K294" s="19" t="str">
        <f t="shared" si="48"/>
        <v/>
      </c>
      <c r="L294" s="19" t="str">
        <f t="shared" si="49"/>
        <v/>
      </c>
      <c r="M294" s="19" t="str">
        <f t="shared" si="50"/>
        <v/>
      </c>
      <c r="O294" s="18"/>
      <c r="P294" s="18"/>
    </row>
    <row r="295" spans="1:16">
      <c r="A295" s="29"/>
      <c r="B295" s="30"/>
      <c r="C295" s="30"/>
      <c r="D295" s="19" t="str">
        <f t="shared" si="41"/>
        <v/>
      </c>
      <c r="E295" s="19" t="str">
        <f t="shared" si="42"/>
        <v/>
      </c>
      <c r="F295" s="19" t="str">
        <f t="shared" si="43"/>
        <v/>
      </c>
      <c r="G295" s="19" t="str">
        <f t="shared" si="44"/>
        <v/>
      </c>
      <c r="H295" s="19" t="str">
        <f t="shared" si="45"/>
        <v/>
      </c>
      <c r="I295" s="19" t="str">
        <f t="shared" si="46"/>
        <v/>
      </c>
      <c r="J295" s="19" t="str">
        <f t="shared" si="47"/>
        <v/>
      </c>
      <c r="K295" s="19" t="str">
        <f t="shared" si="48"/>
        <v/>
      </c>
      <c r="L295" s="19" t="str">
        <f t="shared" si="49"/>
        <v/>
      </c>
      <c r="M295" s="19" t="str">
        <f t="shared" si="50"/>
        <v/>
      </c>
      <c r="O295" s="18"/>
      <c r="P295" s="18"/>
    </row>
    <row r="296" spans="1:16">
      <c r="A296" s="29"/>
      <c r="B296" s="30"/>
      <c r="C296" s="30"/>
      <c r="D296" s="19" t="str">
        <f t="shared" si="41"/>
        <v/>
      </c>
      <c r="E296" s="19" t="str">
        <f t="shared" si="42"/>
        <v/>
      </c>
      <c r="F296" s="19" t="str">
        <f t="shared" si="43"/>
        <v/>
      </c>
      <c r="G296" s="19" t="str">
        <f t="shared" si="44"/>
        <v/>
      </c>
      <c r="H296" s="19" t="str">
        <f t="shared" si="45"/>
        <v/>
      </c>
      <c r="I296" s="19" t="str">
        <f t="shared" si="46"/>
        <v/>
      </c>
      <c r="J296" s="19" t="str">
        <f t="shared" si="47"/>
        <v/>
      </c>
      <c r="K296" s="19" t="str">
        <f t="shared" si="48"/>
        <v/>
      </c>
      <c r="L296" s="19" t="str">
        <f t="shared" si="49"/>
        <v/>
      </c>
      <c r="M296" s="19" t="str">
        <f t="shared" si="50"/>
        <v/>
      </c>
      <c r="O296" s="18"/>
      <c r="P296" s="18"/>
    </row>
    <row r="297" spans="1:16">
      <c r="A297" s="29"/>
      <c r="B297" s="30"/>
      <c r="C297" s="30"/>
      <c r="D297" s="19" t="str">
        <f t="shared" si="41"/>
        <v/>
      </c>
      <c r="E297" s="19" t="str">
        <f t="shared" si="42"/>
        <v/>
      </c>
      <c r="F297" s="19" t="str">
        <f t="shared" si="43"/>
        <v/>
      </c>
      <c r="G297" s="19" t="str">
        <f t="shared" si="44"/>
        <v/>
      </c>
      <c r="H297" s="19" t="str">
        <f t="shared" si="45"/>
        <v/>
      </c>
      <c r="I297" s="19" t="str">
        <f t="shared" si="46"/>
        <v/>
      </c>
      <c r="J297" s="19" t="str">
        <f t="shared" si="47"/>
        <v/>
      </c>
      <c r="K297" s="19" t="str">
        <f t="shared" si="48"/>
        <v/>
      </c>
      <c r="L297" s="19" t="str">
        <f t="shared" si="49"/>
        <v/>
      </c>
      <c r="M297" s="19" t="str">
        <f t="shared" si="50"/>
        <v/>
      </c>
      <c r="O297" s="18"/>
      <c r="P297" s="18"/>
    </row>
    <row r="298" spans="1:16">
      <c r="A298" s="29"/>
      <c r="B298" s="30"/>
      <c r="C298" s="30"/>
      <c r="D298" s="19" t="str">
        <f t="shared" si="41"/>
        <v/>
      </c>
      <c r="E298" s="19" t="str">
        <f t="shared" si="42"/>
        <v/>
      </c>
      <c r="F298" s="19" t="str">
        <f t="shared" si="43"/>
        <v/>
      </c>
      <c r="G298" s="19" t="str">
        <f t="shared" si="44"/>
        <v/>
      </c>
      <c r="H298" s="19" t="str">
        <f t="shared" si="45"/>
        <v/>
      </c>
      <c r="I298" s="19" t="str">
        <f t="shared" si="46"/>
        <v/>
      </c>
      <c r="J298" s="19" t="str">
        <f t="shared" si="47"/>
        <v/>
      </c>
      <c r="K298" s="19" t="str">
        <f t="shared" si="48"/>
        <v/>
      </c>
      <c r="L298" s="19" t="str">
        <f t="shared" si="49"/>
        <v/>
      </c>
      <c r="M298" s="19" t="str">
        <f t="shared" si="50"/>
        <v/>
      </c>
      <c r="O298" s="18"/>
      <c r="P298" s="18"/>
    </row>
    <row r="299" spans="1:16">
      <c r="A299" s="29"/>
      <c r="B299" s="30"/>
      <c r="C299" s="30"/>
      <c r="D299" s="19" t="str">
        <f t="shared" si="41"/>
        <v/>
      </c>
      <c r="E299" s="19" t="str">
        <f t="shared" si="42"/>
        <v/>
      </c>
      <c r="F299" s="19" t="str">
        <f t="shared" si="43"/>
        <v/>
      </c>
      <c r="G299" s="19" t="str">
        <f t="shared" si="44"/>
        <v/>
      </c>
      <c r="H299" s="19" t="str">
        <f t="shared" si="45"/>
        <v/>
      </c>
      <c r="I299" s="19" t="str">
        <f t="shared" si="46"/>
        <v/>
      </c>
      <c r="J299" s="19" t="str">
        <f t="shared" si="47"/>
        <v/>
      </c>
      <c r="K299" s="19" t="str">
        <f t="shared" si="48"/>
        <v/>
      </c>
      <c r="L299" s="19" t="str">
        <f t="shared" si="49"/>
        <v/>
      </c>
      <c r="M299" s="19" t="str">
        <f t="shared" si="50"/>
        <v/>
      </c>
      <c r="O299" s="18"/>
      <c r="P299" s="18"/>
    </row>
    <row r="300" spans="1:16">
      <c r="A300" s="29"/>
      <c r="B300" s="30"/>
      <c r="C300" s="30"/>
      <c r="D300" s="19" t="str">
        <f t="shared" si="41"/>
        <v/>
      </c>
      <c r="E300" s="19" t="str">
        <f t="shared" si="42"/>
        <v/>
      </c>
      <c r="F300" s="19" t="str">
        <f t="shared" si="43"/>
        <v/>
      </c>
      <c r="G300" s="19" t="str">
        <f t="shared" si="44"/>
        <v/>
      </c>
      <c r="H300" s="19" t="str">
        <f t="shared" si="45"/>
        <v/>
      </c>
      <c r="I300" s="19" t="str">
        <f t="shared" si="46"/>
        <v/>
      </c>
      <c r="J300" s="19" t="str">
        <f t="shared" si="47"/>
        <v/>
      </c>
      <c r="K300" s="19" t="str">
        <f t="shared" si="48"/>
        <v/>
      </c>
      <c r="L300" s="19" t="str">
        <f t="shared" si="49"/>
        <v/>
      </c>
      <c r="M300" s="19" t="str">
        <f t="shared" si="50"/>
        <v/>
      </c>
      <c r="O300" s="18"/>
      <c r="P300" s="18"/>
    </row>
    <row r="301" spans="1:16">
      <c r="A301" s="29"/>
      <c r="B301" s="30"/>
      <c r="C301" s="30"/>
      <c r="D301" s="19" t="str">
        <f t="shared" si="41"/>
        <v/>
      </c>
      <c r="E301" s="19" t="str">
        <f t="shared" si="42"/>
        <v/>
      </c>
      <c r="F301" s="19" t="str">
        <f t="shared" si="43"/>
        <v/>
      </c>
      <c r="G301" s="19" t="str">
        <f t="shared" si="44"/>
        <v/>
      </c>
      <c r="H301" s="19" t="str">
        <f t="shared" si="45"/>
        <v/>
      </c>
      <c r="I301" s="19" t="str">
        <f t="shared" si="46"/>
        <v/>
      </c>
      <c r="J301" s="19" t="str">
        <f t="shared" si="47"/>
        <v/>
      </c>
      <c r="K301" s="19" t="str">
        <f t="shared" si="48"/>
        <v/>
      </c>
      <c r="L301" s="19" t="str">
        <f t="shared" si="49"/>
        <v/>
      </c>
      <c r="M301" s="19" t="str">
        <f t="shared" si="50"/>
        <v/>
      </c>
      <c r="O301" s="18"/>
      <c r="P301" s="18"/>
    </row>
    <row r="302" spans="1:16">
      <c r="A302" s="29"/>
      <c r="B302" s="30"/>
      <c r="C302" s="30"/>
      <c r="D302" s="19" t="str">
        <f t="shared" si="41"/>
        <v/>
      </c>
      <c r="E302" s="19" t="str">
        <f t="shared" si="42"/>
        <v/>
      </c>
      <c r="F302" s="19" t="str">
        <f t="shared" si="43"/>
        <v/>
      </c>
      <c r="G302" s="19" t="str">
        <f t="shared" si="44"/>
        <v/>
      </c>
      <c r="H302" s="19" t="str">
        <f t="shared" si="45"/>
        <v/>
      </c>
      <c r="I302" s="19" t="str">
        <f t="shared" si="46"/>
        <v/>
      </c>
      <c r="J302" s="19" t="str">
        <f t="shared" si="47"/>
        <v/>
      </c>
      <c r="K302" s="19" t="str">
        <f t="shared" si="48"/>
        <v/>
      </c>
      <c r="L302" s="19" t="str">
        <f t="shared" si="49"/>
        <v/>
      </c>
      <c r="M302" s="19" t="str">
        <f t="shared" si="50"/>
        <v/>
      </c>
      <c r="O302" s="18"/>
      <c r="P302" s="18"/>
    </row>
    <row r="303" spans="1:16">
      <c r="A303" s="29"/>
      <c r="B303" s="30"/>
      <c r="C303" s="30"/>
      <c r="D303" s="19" t="str">
        <f t="shared" si="41"/>
        <v/>
      </c>
      <c r="E303" s="19" t="str">
        <f t="shared" si="42"/>
        <v/>
      </c>
      <c r="F303" s="19" t="str">
        <f t="shared" si="43"/>
        <v/>
      </c>
      <c r="G303" s="19" t="str">
        <f t="shared" si="44"/>
        <v/>
      </c>
      <c r="H303" s="19" t="str">
        <f t="shared" si="45"/>
        <v/>
      </c>
      <c r="I303" s="19" t="str">
        <f t="shared" si="46"/>
        <v/>
      </c>
      <c r="J303" s="19" t="str">
        <f t="shared" si="47"/>
        <v/>
      </c>
      <c r="K303" s="19" t="str">
        <f t="shared" si="48"/>
        <v/>
      </c>
      <c r="L303" s="19" t="str">
        <f t="shared" si="49"/>
        <v/>
      </c>
      <c r="M303" s="19" t="str">
        <f t="shared" si="50"/>
        <v/>
      </c>
      <c r="O303" s="18"/>
      <c r="P303" s="18"/>
    </row>
    <row r="304" spans="1:16">
      <c r="A304" s="29"/>
      <c r="B304" s="30"/>
      <c r="C304" s="30"/>
      <c r="D304" s="19" t="str">
        <f t="shared" si="41"/>
        <v/>
      </c>
      <c r="E304" s="19" t="str">
        <f t="shared" si="42"/>
        <v/>
      </c>
      <c r="F304" s="19" t="str">
        <f t="shared" si="43"/>
        <v/>
      </c>
      <c r="G304" s="19" t="str">
        <f t="shared" si="44"/>
        <v/>
      </c>
      <c r="H304" s="19" t="str">
        <f t="shared" si="45"/>
        <v/>
      </c>
      <c r="I304" s="19" t="str">
        <f t="shared" si="46"/>
        <v/>
      </c>
      <c r="J304" s="19" t="str">
        <f t="shared" si="47"/>
        <v/>
      </c>
      <c r="K304" s="19" t="str">
        <f t="shared" si="48"/>
        <v/>
      </c>
      <c r="L304" s="19" t="str">
        <f t="shared" si="49"/>
        <v/>
      </c>
      <c r="M304" s="19" t="str">
        <f t="shared" si="50"/>
        <v/>
      </c>
      <c r="O304" s="18"/>
      <c r="P304" s="18"/>
    </row>
    <row r="305" spans="1:16">
      <c r="A305" s="29"/>
      <c r="B305" s="30"/>
      <c r="C305" s="30"/>
      <c r="D305" s="19" t="str">
        <f t="shared" si="41"/>
        <v/>
      </c>
      <c r="E305" s="19" t="str">
        <f t="shared" si="42"/>
        <v/>
      </c>
      <c r="F305" s="19" t="str">
        <f t="shared" si="43"/>
        <v/>
      </c>
      <c r="G305" s="19" t="str">
        <f t="shared" si="44"/>
        <v/>
      </c>
      <c r="H305" s="19" t="str">
        <f t="shared" si="45"/>
        <v/>
      </c>
      <c r="I305" s="19" t="str">
        <f t="shared" si="46"/>
        <v/>
      </c>
      <c r="J305" s="19" t="str">
        <f t="shared" si="47"/>
        <v/>
      </c>
      <c r="K305" s="19" t="str">
        <f t="shared" si="48"/>
        <v/>
      </c>
      <c r="L305" s="19" t="str">
        <f t="shared" si="49"/>
        <v/>
      </c>
      <c r="M305" s="19" t="str">
        <f t="shared" si="50"/>
        <v/>
      </c>
      <c r="O305" s="18"/>
      <c r="P305" s="18"/>
    </row>
    <row r="306" spans="1:16">
      <c r="A306" s="29"/>
      <c r="B306" s="30"/>
      <c r="C306" s="30"/>
      <c r="D306" s="19" t="str">
        <f t="shared" si="41"/>
        <v/>
      </c>
      <c r="E306" s="19" t="str">
        <f t="shared" si="42"/>
        <v/>
      </c>
      <c r="F306" s="19" t="str">
        <f t="shared" si="43"/>
        <v/>
      </c>
      <c r="G306" s="19" t="str">
        <f t="shared" si="44"/>
        <v/>
      </c>
      <c r="H306" s="19" t="str">
        <f t="shared" si="45"/>
        <v/>
      </c>
      <c r="I306" s="19" t="str">
        <f t="shared" si="46"/>
        <v/>
      </c>
      <c r="J306" s="19" t="str">
        <f t="shared" si="47"/>
        <v/>
      </c>
      <c r="K306" s="19" t="str">
        <f t="shared" si="48"/>
        <v/>
      </c>
      <c r="L306" s="19" t="str">
        <f t="shared" si="49"/>
        <v/>
      </c>
      <c r="M306" s="19" t="str">
        <f t="shared" si="50"/>
        <v/>
      </c>
      <c r="O306" s="18"/>
      <c r="P306" s="18"/>
    </row>
    <row r="307" spans="1:16">
      <c r="A307" s="29"/>
      <c r="B307" s="30"/>
      <c r="C307" s="30"/>
      <c r="D307" s="19" t="str">
        <f t="shared" si="41"/>
        <v/>
      </c>
      <c r="E307" s="19" t="str">
        <f t="shared" si="42"/>
        <v/>
      </c>
      <c r="F307" s="19" t="str">
        <f t="shared" si="43"/>
        <v/>
      </c>
      <c r="G307" s="19" t="str">
        <f t="shared" si="44"/>
        <v/>
      </c>
      <c r="H307" s="19" t="str">
        <f t="shared" si="45"/>
        <v/>
      </c>
      <c r="I307" s="19" t="str">
        <f t="shared" si="46"/>
        <v/>
      </c>
      <c r="J307" s="19" t="str">
        <f t="shared" si="47"/>
        <v/>
      </c>
      <c r="K307" s="19" t="str">
        <f t="shared" si="48"/>
        <v/>
      </c>
      <c r="L307" s="19" t="str">
        <f t="shared" si="49"/>
        <v/>
      </c>
      <c r="M307" s="19" t="str">
        <f t="shared" si="50"/>
        <v/>
      </c>
      <c r="O307" s="18"/>
      <c r="P307" s="18"/>
    </row>
    <row r="308" spans="1:16">
      <c r="A308" s="29"/>
      <c r="B308" s="30"/>
      <c r="C308" s="30"/>
      <c r="D308" s="19" t="str">
        <f t="shared" si="41"/>
        <v/>
      </c>
      <c r="E308" s="19" t="str">
        <f t="shared" si="42"/>
        <v/>
      </c>
      <c r="F308" s="19" t="str">
        <f t="shared" si="43"/>
        <v/>
      </c>
      <c r="G308" s="19" t="str">
        <f t="shared" si="44"/>
        <v/>
      </c>
      <c r="H308" s="19" t="str">
        <f t="shared" si="45"/>
        <v/>
      </c>
      <c r="I308" s="19" t="str">
        <f t="shared" si="46"/>
        <v/>
      </c>
      <c r="J308" s="19" t="str">
        <f t="shared" si="47"/>
        <v/>
      </c>
      <c r="K308" s="19" t="str">
        <f t="shared" si="48"/>
        <v/>
      </c>
      <c r="L308" s="19" t="str">
        <f t="shared" si="49"/>
        <v/>
      </c>
      <c r="M308" s="19" t="str">
        <f t="shared" si="50"/>
        <v/>
      </c>
      <c r="O308" s="18"/>
      <c r="P308" s="18"/>
    </row>
    <row r="309" spans="1:16">
      <c r="A309" s="29"/>
      <c r="B309" s="30"/>
      <c r="C309" s="30"/>
      <c r="D309" s="19" t="str">
        <f t="shared" si="41"/>
        <v/>
      </c>
      <c r="E309" s="19" t="str">
        <f t="shared" si="42"/>
        <v/>
      </c>
      <c r="F309" s="19" t="str">
        <f t="shared" si="43"/>
        <v/>
      </c>
      <c r="G309" s="19" t="str">
        <f t="shared" si="44"/>
        <v/>
      </c>
      <c r="H309" s="19" t="str">
        <f t="shared" si="45"/>
        <v/>
      </c>
      <c r="I309" s="19" t="str">
        <f t="shared" si="46"/>
        <v/>
      </c>
      <c r="J309" s="19" t="str">
        <f t="shared" si="47"/>
        <v/>
      </c>
      <c r="K309" s="19" t="str">
        <f t="shared" si="48"/>
        <v/>
      </c>
      <c r="L309" s="19" t="str">
        <f t="shared" si="49"/>
        <v/>
      </c>
      <c r="M309" s="19" t="str">
        <f t="shared" si="50"/>
        <v/>
      </c>
      <c r="O309" s="18"/>
      <c r="P309" s="18"/>
    </row>
    <row r="310" spans="1:16">
      <c r="A310" s="29"/>
      <c r="B310" s="30"/>
      <c r="C310" s="30"/>
      <c r="D310" s="19" t="str">
        <f t="shared" si="41"/>
        <v/>
      </c>
      <c r="E310" s="19" t="str">
        <f t="shared" si="42"/>
        <v/>
      </c>
      <c r="F310" s="19" t="str">
        <f t="shared" si="43"/>
        <v/>
      </c>
      <c r="G310" s="19" t="str">
        <f t="shared" si="44"/>
        <v/>
      </c>
      <c r="H310" s="19" t="str">
        <f t="shared" si="45"/>
        <v/>
      </c>
      <c r="I310" s="19" t="str">
        <f t="shared" si="46"/>
        <v/>
      </c>
      <c r="J310" s="19" t="str">
        <f t="shared" si="47"/>
        <v/>
      </c>
      <c r="K310" s="19" t="str">
        <f t="shared" si="48"/>
        <v/>
      </c>
      <c r="L310" s="19" t="str">
        <f t="shared" si="49"/>
        <v/>
      </c>
      <c r="M310" s="19" t="str">
        <f t="shared" si="50"/>
        <v/>
      </c>
      <c r="O310" s="18"/>
      <c r="P310" s="18"/>
    </row>
    <row r="311" spans="1:16">
      <c r="A311" s="29"/>
      <c r="B311" s="30"/>
      <c r="C311" s="30"/>
      <c r="D311" s="19" t="str">
        <f t="shared" si="41"/>
        <v/>
      </c>
      <c r="E311" s="19" t="str">
        <f t="shared" si="42"/>
        <v/>
      </c>
      <c r="F311" s="19" t="str">
        <f t="shared" si="43"/>
        <v/>
      </c>
      <c r="G311" s="19" t="str">
        <f t="shared" si="44"/>
        <v/>
      </c>
      <c r="H311" s="19" t="str">
        <f t="shared" si="45"/>
        <v/>
      </c>
      <c r="I311" s="19" t="str">
        <f t="shared" si="46"/>
        <v/>
      </c>
      <c r="J311" s="19" t="str">
        <f t="shared" si="47"/>
        <v/>
      </c>
      <c r="K311" s="19" t="str">
        <f t="shared" si="48"/>
        <v/>
      </c>
      <c r="L311" s="19" t="str">
        <f t="shared" si="49"/>
        <v/>
      </c>
      <c r="M311" s="19" t="str">
        <f t="shared" si="50"/>
        <v/>
      </c>
      <c r="O311" s="18"/>
      <c r="P311" s="18"/>
    </row>
    <row r="312" spans="1:16">
      <c r="A312" s="29"/>
      <c r="B312" s="30"/>
      <c r="C312" s="30"/>
      <c r="D312" s="19" t="str">
        <f t="shared" si="41"/>
        <v/>
      </c>
      <c r="E312" s="19" t="str">
        <f t="shared" si="42"/>
        <v/>
      </c>
      <c r="F312" s="19" t="str">
        <f t="shared" si="43"/>
        <v/>
      </c>
      <c r="G312" s="19" t="str">
        <f t="shared" si="44"/>
        <v/>
      </c>
      <c r="H312" s="19" t="str">
        <f t="shared" si="45"/>
        <v/>
      </c>
      <c r="I312" s="19" t="str">
        <f t="shared" si="46"/>
        <v/>
      </c>
      <c r="J312" s="19" t="str">
        <f t="shared" si="47"/>
        <v/>
      </c>
      <c r="K312" s="19" t="str">
        <f t="shared" si="48"/>
        <v/>
      </c>
      <c r="L312" s="19" t="str">
        <f t="shared" si="49"/>
        <v/>
      </c>
      <c r="M312" s="19" t="str">
        <f t="shared" si="50"/>
        <v/>
      </c>
      <c r="O312" s="18"/>
      <c r="P312" s="18"/>
    </row>
    <row r="313" spans="1:16">
      <c r="A313" s="29"/>
      <c r="B313" s="30"/>
      <c r="C313" s="30"/>
      <c r="D313" s="19" t="str">
        <f t="shared" si="41"/>
        <v/>
      </c>
      <c r="E313" s="19" t="str">
        <f t="shared" si="42"/>
        <v/>
      </c>
      <c r="F313" s="19" t="str">
        <f t="shared" si="43"/>
        <v/>
      </c>
      <c r="G313" s="19" t="str">
        <f t="shared" si="44"/>
        <v/>
      </c>
      <c r="H313" s="19" t="str">
        <f t="shared" si="45"/>
        <v/>
      </c>
      <c r="I313" s="19" t="str">
        <f t="shared" si="46"/>
        <v/>
      </c>
      <c r="J313" s="19" t="str">
        <f t="shared" si="47"/>
        <v/>
      </c>
      <c r="K313" s="19" t="str">
        <f t="shared" si="48"/>
        <v/>
      </c>
      <c r="L313" s="19" t="str">
        <f t="shared" si="49"/>
        <v/>
      </c>
      <c r="M313" s="19" t="str">
        <f t="shared" si="50"/>
        <v/>
      </c>
      <c r="O313" s="18"/>
      <c r="P313" s="18"/>
    </row>
    <row r="314" spans="1:16">
      <c r="A314" s="29"/>
      <c r="B314" s="30"/>
      <c r="C314" s="30"/>
      <c r="D314" s="19" t="str">
        <f t="shared" si="41"/>
        <v/>
      </c>
      <c r="E314" s="19" t="str">
        <f t="shared" si="42"/>
        <v/>
      </c>
      <c r="F314" s="19" t="str">
        <f t="shared" si="43"/>
        <v/>
      </c>
      <c r="G314" s="19" t="str">
        <f t="shared" si="44"/>
        <v/>
      </c>
      <c r="H314" s="19" t="str">
        <f t="shared" si="45"/>
        <v/>
      </c>
      <c r="I314" s="19" t="str">
        <f t="shared" si="46"/>
        <v/>
      </c>
      <c r="J314" s="19" t="str">
        <f t="shared" si="47"/>
        <v/>
      </c>
      <c r="K314" s="19" t="str">
        <f t="shared" si="48"/>
        <v/>
      </c>
      <c r="L314" s="19" t="str">
        <f t="shared" si="49"/>
        <v/>
      </c>
      <c r="M314" s="19" t="str">
        <f t="shared" si="50"/>
        <v/>
      </c>
      <c r="O314" s="18"/>
      <c r="P314" s="18"/>
    </row>
    <row r="315" spans="1:16">
      <c r="A315" s="29"/>
      <c r="B315" s="30"/>
      <c r="C315" s="30"/>
      <c r="D315" s="19" t="str">
        <f t="shared" si="41"/>
        <v/>
      </c>
      <c r="E315" s="19" t="str">
        <f t="shared" si="42"/>
        <v/>
      </c>
      <c r="F315" s="19" t="str">
        <f t="shared" si="43"/>
        <v/>
      </c>
      <c r="G315" s="19" t="str">
        <f t="shared" si="44"/>
        <v/>
      </c>
      <c r="H315" s="19" t="str">
        <f t="shared" si="45"/>
        <v/>
      </c>
      <c r="I315" s="19" t="str">
        <f t="shared" si="46"/>
        <v/>
      </c>
      <c r="J315" s="19" t="str">
        <f t="shared" si="47"/>
        <v/>
      </c>
      <c r="K315" s="19" t="str">
        <f t="shared" si="48"/>
        <v/>
      </c>
      <c r="L315" s="19" t="str">
        <f t="shared" si="49"/>
        <v/>
      </c>
      <c r="M315" s="19" t="str">
        <f t="shared" si="50"/>
        <v/>
      </c>
      <c r="O315" s="18"/>
      <c r="P315" s="18"/>
    </row>
    <row r="316" spans="1:16">
      <c r="A316" s="29"/>
      <c r="B316" s="30"/>
      <c r="C316" s="30"/>
      <c r="D316" s="19" t="str">
        <f t="shared" si="41"/>
        <v/>
      </c>
      <c r="E316" s="19" t="str">
        <f t="shared" si="42"/>
        <v/>
      </c>
      <c r="F316" s="19" t="str">
        <f t="shared" si="43"/>
        <v/>
      </c>
      <c r="G316" s="19" t="str">
        <f t="shared" si="44"/>
        <v/>
      </c>
      <c r="H316" s="19" t="str">
        <f t="shared" si="45"/>
        <v/>
      </c>
      <c r="I316" s="19" t="str">
        <f t="shared" si="46"/>
        <v/>
      </c>
      <c r="J316" s="19" t="str">
        <f t="shared" si="47"/>
        <v/>
      </c>
      <c r="K316" s="19" t="str">
        <f t="shared" si="48"/>
        <v/>
      </c>
      <c r="L316" s="19" t="str">
        <f t="shared" si="49"/>
        <v/>
      </c>
      <c r="M316" s="19" t="str">
        <f t="shared" si="50"/>
        <v/>
      </c>
      <c r="O316" s="18"/>
      <c r="P316" s="18"/>
    </row>
    <row r="317" spans="1:16">
      <c r="A317" s="29"/>
      <c r="B317" s="30"/>
      <c r="C317" s="30"/>
      <c r="D317" s="19" t="str">
        <f t="shared" si="41"/>
        <v/>
      </c>
      <c r="E317" s="19" t="str">
        <f t="shared" si="42"/>
        <v/>
      </c>
      <c r="F317" s="19" t="str">
        <f t="shared" si="43"/>
        <v/>
      </c>
      <c r="G317" s="19" t="str">
        <f t="shared" si="44"/>
        <v/>
      </c>
      <c r="H317" s="19" t="str">
        <f t="shared" si="45"/>
        <v/>
      </c>
      <c r="I317" s="19" t="str">
        <f t="shared" si="46"/>
        <v/>
      </c>
      <c r="J317" s="19" t="str">
        <f t="shared" si="47"/>
        <v/>
      </c>
      <c r="K317" s="19" t="str">
        <f t="shared" si="48"/>
        <v/>
      </c>
      <c r="L317" s="19" t="str">
        <f t="shared" si="49"/>
        <v/>
      </c>
      <c r="M317" s="19" t="str">
        <f t="shared" si="50"/>
        <v/>
      </c>
      <c r="O317" s="18"/>
      <c r="P317" s="18"/>
    </row>
    <row r="318" spans="1:16">
      <c r="A318" s="29"/>
      <c r="B318" s="30"/>
      <c r="C318" s="30"/>
      <c r="D318" s="19" t="str">
        <f t="shared" si="41"/>
        <v/>
      </c>
      <c r="E318" s="19" t="str">
        <f t="shared" si="42"/>
        <v/>
      </c>
      <c r="F318" s="19" t="str">
        <f t="shared" si="43"/>
        <v/>
      </c>
      <c r="G318" s="19" t="str">
        <f t="shared" si="44"/>
        <v/>
      </c>
      <c r="H318" s="19" t="str">
        <f t="shared" si="45"/>
        <v/>
      </c>
      <c r="I318" s="19" t="str">
        <f t="shared" si="46"/>
        <v/>
      </c>
      <c r="J318" s="19" t="str">
        <f t="shared" si="47"/>
        <v/>
      </c>
      <c r="K318" s="19" t="str">
        <f t="shared" si="48"/>
        <v/>
      </c>
      <c r="L318" s="19" t="str">
        <f t="shared" si="49"/>
        <v/>
      </c>
      <c r="M318" s="19" t="str">
        <f t="shared" si="50"/>
        <v/>
      </c>
      <c r="O318" s="18"/>
      <c r="P318" s="18"/>
    </row>
    <row r="319" spans="1:16">
      <c r="A319" s="29"/>
      <c r="B319" s="30"/>
      <c r="C319" s="30"/>
      <c r="D319" s="19" t="str">
        <f t="shared" si="41"/>
        <v/>
      </c>
      <c r="E319" s="19" t="str">
        <f t="shared" si="42"/>
        <v/>
      </c>
      <c r="F319" s="19" t="str">
        <f t="shared" si="43"/>
        <v/>
      </c>
      <c r="G319" s="19" t="str">
        <f t="shared" si="44"/>
        <v/>
      </c>
      <c r="H319" s="19" t="str">
        <f t="shared" si="45"/>
        <v/>
      </c>
      <c r="I319" s="19" t="str">
        <f t="shared" si="46"/>
        <v/>
      </c>
      <c r="J319" s="19" t="str">
        <f t="shared" si="47"/>
        <v/>
      </c>
      <c r="K319" s="19" t="str">
        <f t="shared" si="48"/>
        <v/>
      </c>
      <c r="L319" s="19" t="str">
        <f t="shared" si="49"/>
        <v/>
      </c>
      <c r="M319" s="19" t="str">
        <f t="shared" si="50"/>
        <v/>
      </c>
      <c r="O319" s="18"/>
      <c r="P319" s="18"/>
    </row>
    <row r="320" spans="1:16">
      <c r="A320" s="29"/>
      <c r="B320" s="30"/>
      <c r="C320" s="30"/>
      <c r="D320" s="19" t="str">
        <f t="shared" si="41"/>
        <v/>
      </c>
      <c r="E320" s="19" t="str">
        <f t="shared" si="42"/>
        <v/>
      </c>
      <c r="F320" s="19" t="str">
        <f t="shared" si="43"/>
        <v/>
      </c>
      <c r="G320" s="19" t="str">
        <f t="shared" si="44"/>
        <v/>
      </c>
      <c r="H320" s="19" t="str">
        <f t="shared" si="45"/>
        <v/>
      </c>
      <c r="I320" s="19" t="str">
        <f t="shared" si="46"/>
        <v/>
      </c>
      <c r="J320" s="19" t="str">
        <f t="shared" si="47"/>
        <v/>
      </c>
      <c r="K320" s="19" t="str">
        <f t="shared" si="48"/>
        <v/>
      </c>
      <c r="L320" s="19" t="str">
        <f t="shared" si="49"/>
        <v/>
      </c>
      <c r="M320" s="19" t="str">
        <f t="shared" si="50"/>
        <v/>
      </c>
      <c r="O320" s="18"/>
      <c r="P320" s="18"/>
    </row>
    <row r="321" spans="1:16">
      <c r="A321" s="29"/>
      <c r="B321" s="30"/>
      <c r="C321" s="30"/>
      <c r="D321" s="19" t="str">
        <f t="shared" si="41"/>
        <v/>
      </c>
      <c r="E321" s="19" t="str">
        <f t="shared" si="42"/>
        <v/>
      </c>
      <c r="F321" s="19" t="str">
        <f t="shared" si="43"/>
        <v/>
      </c>
      <c r="G321" s="19" t="str">
        <f t="shared" si="44"/>
        <v/>
      </c>
      <c r="H321" s="19" t="str">
        <f t="shared" si="45"/>
        <v/>
      </c>
      <c r="I321" s="19" t="str">
        <f t="shared" si="46"/>
        <v/>
      </c>
      <c r="J321" s="19" t="str">
        <f t="shared" si="47"/>
        <v/>
      </c>
      <c r="K321" s="19" t="str">
        <f t="shared" si="48"/>
        <v/>
      </c>
      <c r="L321" s="19" t="str">
        <f t="shared" si="49"/>
        <v/>
      </c>
      <c r="M321" s="19" t="str">
        <f t="shared" si="50"/>
        <v/>
      </c>
      <c r="O321" s="18"/>
      <c r="P321" s="18"/>
    </row>
    <row r="322" spans="1:16">
      <c r="A322" s="29"/>
      <c r="B322" s="30"/>
      <c r="C322" s="30"/>
      <c r="D322" s="19" t="str">
        <f t="shared" si="41"/>
        <v/>
      </c>
      <c r="E322" s="19" t="str">
        <f t="shared" si="42"/>
        <v/>
      </c>
      <c r="F322" s="19" t="str">
        <f t="shared" si="43"/>
        <v/>
      </c>
      <c r="G322" s="19" t="str">
        <f t="shared" si="44"/>
        <v/>
      </c>
      <c r="H322" s="19" t="str">
        <f t="shared" si="45"/>
        <v/>
      </c>
      <c r="I322" s="19" t="str">
        <f t="shared" si="46"/>
        <v/>
      </c>
      <c r="J322" s="19" t="str">
        <f t="shared" si="47"/>
        <v/>
      </c>
      <c r="K322" s="19" t="str">
        <f t="shared" si="48"/>
        <v/>
      </c>
      <c r="L322" s="19" t="str">
        <f t="shared" si="49"/>
        <v/>
      </c>
      <c r="M322" s="19" t="str">
        <f t="shared" si="50"/>
        <v/>
      </c>
      <c r="O322" s="18"/>
      <c r="P322" s="18"/>
    </row>
    <row r="323" spans="1:16">
      <c r="A323" s="29"/>
      <c r="B323" s="30"/>
      <c r="C323" s="30"/>
      <c r="D323" s="19" t="str">
        <f t="shared" si="41"/>
        <v/>
      </c>
      <c r="E323" s="19" t="str">
        <f t="shared" si="42"/>
        <v/>
      </c>
      <c r="F323" s="19" t="str">
        <f t="shared" si="43"/>
        <v/>
      </c>
      <c r="G323" s="19" t="str">
        <f t="shared" si="44"/>
        <v/>
      </c>
      <c r="H323" s="19" t="str">
        <f t="shared" si="45"/>
        <v/>
      </c>
      <c r="I323" s="19" t="str">
        <f t="shared" si="46"/>
        <v/>
      </c>
      <c r="J323" s="19" t="str">
        <f t="shared" si="47"/>
        <v/>
      </c>
      <c r="K323" s="19" t="str">
        <f t="shared" si="48"/>
        <v/>
      </c>
      <c r="L323" s="19" t="str">
        <f t="shared" si="49"/>
        <v/>
      </c>
      <c r="M323" s="19" t="str">
        <f t="shared" si="50"/>
        <v/>
      </c>
      <c r="O323" s="18"/>
      <c r="P323" s="18"/>
    </row>
    <row r="324" spans="1:16">
      <c r="A324" s="29"/>
      <c r="B324" s="30"/>
      <c r="C324" s="30"/>
      <c r="D324" s="19" t="str">
        <f t="shared" si="41"/>
        <v/>
      </c>
      <c r="E324" s="19" t="str">
        <f t="shared" si="42"/>
        <v/>
      </c>
      <c r="F324" s="19" t="str">
        <f t="shared" si="43"/>
        <v/>
      </c>
      <c r="G324" s="19" t="str">
        <f t="shared" si="44"/>
        <v/>
      </c>
      <c r="H324" s="19" t="str">
        <f t="shared" si="45"/>
        <v/>
      </c>
      <c r="I324" s="19" t="str">
        <f t="shared" si="46"/>
        <v/>
      </c>
      <c r="J324" s="19" t="str">
        <f t="shared" si="47"/>
        <v/>
      </c>
      <c r="K324" s="19" t="str">
        <f t="shared" si="48"/>
        <v/>
      </c>
      <c r="L324" s="19" t="str">
        <f t="shared" si="49"/>
        <v/>
      </c>
      <c r="M324" s="19" t="str">
        <f t="shared" si="50"/>
        <v/>
      </c>
      <c r="O324" s="18"/>
      <c r="P324" s="18"/>
    </row>
    <row r="325" spans="1:16">
      <c r="A325" s="29"/>
      <c r="B325" s="30"/>
      <c r="C325" s="30"/>
      <c r="D325" s="19" t="str">
        <f t="shared" si="41"/>
        <v/>
      </c>
      <c r="E325" s="19" t="str">
        <f t="shared" si="42"/>
        <v/>
      </c>
      <c r="F325" s="19" t="str">
        <f t="shared" si="43"/>
        <v/>
      </c>
      <c r="G325" s="19" t="str">
        <f t="shared" si="44"/>
        <v/>
      </c>
      <c r="H325" s="19" t="str">
        <f t="shared" si="45"/>
        <v/>
      </c>
      <c r="I325" s="19" t="str">
        <f t="shared" si="46"/>
        <v/>
      </c>
      <c r="J325" s="19" t="str">
        <f t="shared" si="47"/>
        <v/>
      </c>
      <c r="K325" s="19" t="str">
        <f t="shared" si="48"/>
        <v/>
      </c>
      <c r="L325" s="19" t="str">
        <f t="shared" si="49"/>
        <v/>
      </c>
      <c r="M325" s="19" t="str">
        <f t="shared" si="50"/>
        <v/>
      </c>
      <c r="O325" s="18"/>
      <c r="P325" s="18"/>
    </row>
    <row r="326" spans="1:16">
      <c r="A326" s="29"/>
      <c r="B326" s="30"/>
      <c r="C326" s="30"/>
      <c r="D326" s="19" t="str">
        <f t="shared" si="41"/>
        <v/>
      </c>
      <c r="E326" s="19" t="str">
        <f t="shared" si="42"/>
        <v/>
      </c>
      <c r="F326" s="19" t="str">
        <f t="shared" si="43"/>
        <v/>
      </c>
      <c r="G326" s="19" t="str">
        <f t="shared" si="44"/>
        <v/>
      </c>
      <c r="H326" s="19" t="str">
        <f t="shared" si="45"/>
        <v/>
      </c>
      <c r="I326" s="19" t="str">
        <f t="shared" si="46"/>
        <v/>
      </c>
      <c r="J326" s="19" t="str">
        <f t="shared" si="47"/>
        <v/>
      </c>
      <c r="K326" s="19" t="str">
        <f t="shared" si="48"/>
        <v/>
      </c>
      <c r="L326" s="19" t="str">
        <f t="shared" si="49"/>
        <v/>
      </c>
      <c r="M326" s="19" t="str">
        <f t="shared" si="50"/>
        <v/>
      </c>
      <c r="O326" s="18"/>
      <c r="P326" s="18"/>
    </row>
    <row r="327" spans="1:16">
      <c r="A327" s="29"/>
      <c r="B327" s="30"/>
      <c r="C327" s="30"/>
      <c r="D327" s="19" t="str">
        <f t="shared" si="41"/>
        <v/>
      </c>
      <c r="E327" s="19" t="str">
        <f t="shared" si="42"/>
        <v/>
      </c>
      <c r="F327" s="19" t="str">
        <f t="shared" si="43"/>
        <v/>
      </c>
      <c r="G327" s="19" t="str">
        <f t="shared" si="44"/>
        <v/>
      </c>
      <c r="H327" s="19" t="str">
        <f t="shared" si="45"/>
        <v/>
      </c>
      <c r="I327" s="19" t="str">
        <f t="shared" si="46"/>
        <v/>
      </c>
      <c r="J327" s="19" t="str">
        <f t="shared" si="47"/>
        <v/>
      </c>
      <c r="K327" s="19" t="str">
        <f t="shared" si="48"/>
        <v/>
      </c>
      <c r="L327" s="19" t="str">
        <f t="shared" si="49"/>
        <v/>
      </c>
      <c r="M327" s="19" t="str">
        <f t="shared" si="50"/>
        <v/>
      </c>
      <c r="O327" s="18"/>
      <c r="P327" s="18"/>
    </row>
    <row r="328" spans="1:16">
      <c r="A328" s="29"/>
      <c r="B328" s="30"/>
      <c r="C328" s="30"/>
      <c r="D328" s="19" t="str">
        <f t="shared" si="41"/>
        <v/>
      </c>
      <c r="E328" s="19" t="str">
        <f t="shared" si="42"/>
        <v/>
      </c>
      <c r="F328" s="19" t="str">
        <f t="shared" si="43"/>
        <v/>
      </c>
      <c r="G328" s="19" t="str">
        <f t="shared" si="44"/>
        <v/>
      </c>
      <c r="H328" s="19" t="str">
        <f t="shared" si="45"/>
        <v/>
      </c>
      <c r="I328" s="19" t="str">
        <f t="shared" si="46"/>
        <v/>
      </c>
      <c r="J328" s="19" t="str">
        <f t="shared" si="47"/>
        <v/>
      </c>
      <c r="K328" s="19" t="str">
        <f t="shared" si="48"/>
        <v/>
      </c>
      <c r="L328" s="19" t="str">
        <f t="shared" si="49"/>
        <v/>
      </c>
      <c r="M328" s="19" t="str">
        <f t="shared" si="50"/>
        <v/>
      </c>
      <c r="O328" s="18"/>
      <c r="P328" s="18"/>
    </row>
    <row r="329" spans="1:16">
      <c r="A329" s="29"/>
      <c r="B329" s="30"/>
      <c r="C329" s="30"/>
      <c r="D329" s="19" t="str">
        <f t="shared" ref="D329:D392" si="51">IF(OR($B329="Y",$B329="Yes"),TRUE,IF(OR($B329="N",$B329="No"),FALSE,""))</f>
        <v/>
      </c>
      <c r="E329" s="19" t="str">
        <f t="shared" ref="E329:E392" si="52">IF($A329&gt;0,$A329/52,"")</f>
        <v/>
      </c>
      <c r="F329" s="19" t="str">
        <f t="shared" ref="F329:F392" si="53">IF(OR($B329="Y",$B329="Yes"),$E329,"")</f>
        <v/>
      </c>
      <c r="G329" s="19" t="str">
        <f t="shared" ref="G329:G392" si="54">IF(AND(LEFT($B329,1)="y",LEFT($C329,1)="b"),$E329,"")</f>
        <v/>
      </c>
      <c r="H329" s="19" t="str">
        <f t="shared" ref="H329:H392" si="55">IF(AND(LEFT($B329,1)="y",LEFT($C329,1)="e"),$E329,"")</f>
        <v/>
      </c>
      <c r="I329" s="19" t="str">
        <f t="shared" ref="I329:I392" si="56">IF(OR($B329="N",$B329="No"),$E329,"")</f>
        <v/>
      </c>
      <c r="J329" s="19" t="str">
        <f t="shared" ref="J329:J392" si="57">IF(AND(LEFT($B329,1)="n",LEFT($C329,1)="b"),$E329,"")</f>
        <v/>
      </c>
      <c r="K329" s="19" t="str">
        <f t="shared" ref="K329:K392" si="58">IF(AND(LEFT($B329,1)="n",LEFT($C329,1)="e"),$E329,"")</f>
        <v/>
      </c>
      <c r="L329" s="19" t="str">
        <f t="shared" ref="L329:L392" si="59">IF(LEFT($C329,1)="b",$E329,"")</f>
        <v/>
      </c>
      <c r="M329" s="19" t="str">
        <f t="shared" ref="M329:M392" si="60">IF(LEFT($C329,1)="e",$E329,"")</f>
        <v/>
      </c>
      <c r="O329" s="18"/>
      <c r="P329" s="18"/>
    </row>
    <row r="330" spans="1:16">
      <c r="A330" s="29"/>
      <c r="B330" s="30"/>
      <c r="C330" s="30"/>
      <c r="D330" s="19" t="str">
        <f t="shared" si="51"/>
        <v/>
      </c>
      <c r="E330" s="19" t="str">
        <f t="shared" si="52"/>
        <v/>
      </c>
      <c r="F330" s="19" t="str">
        <f t="shared" si="53"/>
        <v/>
      </c>
      <c r="G330" s="19" t="str">
        <f t="shared" si="54"/>
        <v/>
      </c>
      <c r="H330" s="19" t="str">
        <f t="shared" si="55"/>
        <v/>
      </c>
      <c r="I330" s="19" t="str">
        <f t="shared" si="56"/>
        <v/>
      </c>
      <c r="J330" s="19" t="str">
        <f t="shared" si="57"/>
        <v/>
      </c>
      <c r="K330" s="19" t="str">
        <f t="shared" si="58"/>
        <v/>
      </c>
      <c r="L330" s="19" t="str">
        <f t="shared" si="59"/>
        <v/>
      </c>
      <c r="M330" s="19" t="str">
        <f t="shared" si="60"/>
        <v/>
      </c>
      <c r="O330" s="18"/>
      <c r="P330" s="18"/>
    </row>
    <row r="331" spans="1:16">
      <c r="A331" s="29"/>
      <c r="B331" s="30"/>
      <c r="C331" s="30"/>
      <c r="D331" s="19" t="str">
        <f t="shared" si="51"/>
        <v/>
      </c>
      <c r="E331" s="19" t="str">
        <f t="shared" si="52"/>
        <v/>
      </c>
      <c r="F331" s="19" t="str">
        <f t="shared" si="53"/>
        <v/>
      </c>
      <c r="G331" s="19" t="str">
        <f t="shared" si="54"/>
        <v/>
      </c>
      <c r="H331" s="19" t="str">
        <f t="shared" si="55"/>
        <v/>
      </c>
      <c r="I331" s="19" t="str">
        <f t="shared" si="56"/>
        <v/>
      </c>
      <c r="J331" s="19" t="str">
        <f t="shared" si="57"/>
        <v/>
      </c>
      <c r="K331" s="19" t="str">
        <f t="shared" si="58"/>
        <v/>
      </c>
      <c r="L331" s="19" t="str">
        <f t="shared" si="59"/>
        <v/>
      </c>
      <c r="M331" s="19" t="str">
        <f t="shared" si="60"/>
        <v/>
      </c>
      <c r="O331" s="18"/>
      <c r="P331" s="18"/>
    </row>
    <row r="332" spans="1:16">
      <c r="A332" s="29"/>
      <c r="B332" s="30"/>
      <c r="C332" s="30"/>
      <c r="D332" s="19" t="str">
        <f t="shared" si="51"/>
        <v/>
      </c>
      <c r="E332" s="19" t="str">
        <f t="shared" si="52"/>
        <v/>
      </c>
      <c r="F332" s="19" t="str">
        <f t="shared" si="53"/>
        <v/>
      </c>
      <c r="G332" s="19" t="str">
        <f t="shared" si="54"/>
        <v/>
      </c>
      <c r="H332" s="19" t="str">
        <f t="shared" si="55"/>
        <v/>
      </c>
      <c r="I332" s="19" t="str">
        <f t="shared" si="56"/>
        <v/>
      </c>
      <c r="J332" s="19" t="str">
        <f t="shared" si="57"/>
        <v/>
      </c>
      <c r="K332" s="19" t="str">
        <f t="shared" si="58"/>
        <v/>
      </c>
      <c r="L332" s="19" t="str">
        <f t="shared" si="59"/>
        <v/>
      </c>
      <c r="M332" s="19" t="str">
        <f t="shared" si="60"/>
        <v/>
      </c>
      <c r="O332" s="18"/>
      <c r="P332" s="18"/>
    </row>
    <row r="333" spans="1:16">
      <c r="A333" s="29"/>
      <c r="B333" s="30"/>
      <c r="C333" s="30"/>
      <c r="D333" s="19" t="str">
        <f t="shared" si="51"/>
        <v/>
      </c>
      <c r="E333" s="19" t="str">
        <f t="shared" si="52"/>
        <v/>
      </c>
      <c r="F333" s="19" t="str">
        <f t="shared" si="53"/>
        <v/>
      </c>
      <c r="G333" s="19" t="str">
        <f t="shared" si="54"/>
        <v/>
      </c>
      <c r="H333" s="19" t="str">
        <f t="shared" si="55"/>
        <v/>
      </c>
      <c r="I333" s="19" t="str">
        <f t="shared" si="56"/>
        <v/>
      </c>
      <c r="J333" s="19" t="str">
        <f t="shared" si="57"/>
        <v/>
      </c>
      <c r="K333" s="19" t="str">
        <f t="shared" si="58"/>
        <v/>
      </c>
      <c r="L333" s="19" t="str">
        <f t="shared" si="59"/>
        <v/>
      </c>
      <c r="M333" s="19" t="str">
        <f t="shared" si="60"/>
        <v/>
      </c>
      <c r="O333" s="18"/>
      <c r="P333" s="18"/>
    </row>
    <row r="334" spans="1:16">
      <c r="A334" s="29"/>
      <c r="B334" s="30"/>
      <c r="C334" s="30"/>
      <c r="D334" s="19" t="str">
        <f t="shared" si="51"/>
        <v/>
      </c>
      <c r="E334" s="19" t="str">
        <f t="shared" si="52"/>
        <v/>
      </c>
      <c r="F334" s="19" t="str">
        <f t="shared" si="53"/>
        <v/>
      </c>
      <c r="G334" s="19" t="str">
        <f t="shared" si="54"/>
        <v/>
      </c>
      <c r="H334" s="19" t="str">
        <f t="shared" si="55"/>
        <v/>
      </c>
      <c r="I334" s="19" t="str">
        <f t="shared" si="56"/>
        <v/>
      </c>
      <c r="J334" s="19" t="str">
        <f t="shared" si="57"/>
        <v/>
      </c>
      <c r="K334" s="19" t="str">
        <f t="shared" si="58"/>
        <v/>
      </c>
      <c r="L334" s="19" t="str">
        <f t="shared" si="59"/>
        <v/>
      </c>
      <c r="M334" s="19" t="str">
        <f t="shared" si="60"/>
        <v/>
      </c>
      <c r="O334" s="18"/>
      <c r="P334" s="18"/>
    </row>
    <row r="335" spans="1:16">
      <c r="A335" s="29"/>
      <c r="B335" s="30"/>
      <c r="C335" s="30"/>
      <c r="D335" s="19" t="str">
        <f t="shared" si="51"/>
        <v/>
      </c>
      <c r="E335" s="19" t="str">
        <f t="shared" si="52"/>
        <v/>
      </c>
      <c r="F335" s="19" t="str">
        <f t="shared" si="53"/>
        <v/>
      </c>
      <c r="G335" s="19" t="str">
        <f t="shared" si="54"/>
        <v/>
      </c>
      <c r="H335" s="19" t="str">
        <f t="shared" si="55"/>
        <v/>
      </c>
      <c r="I335" s="19" t="str">
        <f t="shared" si="56"/>
        <v/>
      </c>
      <c r="J335" s="19" t="str">
        <f t="shared" si="57"/>
        <v/>
      </c>
      <c r="K335" s="19" t="str">
        <f t="shared" si="58"/>
        <v/>
      </c>
      <c r="L335" s="19" t="str">
        <f t="shared" si="59"/>
        <v/>
      </c>
      <c r="M335" s="19" t="str">
        <f t="shared" si="60"/>
        <v/>
      </c>
      <c r="O335" s="18"/>
      <c r="P335" s="18"/>
    </row>
    <row r="336" spans="1:16">
      <c r="A336" s="29"/>
      <c r="B336" s="30"/>
      <c r="C336" s="30"/>
      <c r="D336" s="19" t="str">
        <f t="shared" si="51"/>
        <v/>
      </c>
      <c r="E336" s="19" t="str">
        <f t="shared" si="52"/>
        <v/>
      </c>
      <c r="F336" s="19" t="str">
        <f t="shared" si="53"/>
        <v/>
      </c>
      <c r="G336" s="19" t="str">
        <f t="shared" si="54"/>
        <v/>
      </c>
      <c r="H336" s="19" t="str">
        <f t="shared" si="55"/>
        <v/>
      </c>
      <c r="I336" s="19" t="str">
        <f t="shared" si="56"/>
        <v/>
      </c>
      <c r="J336" s="19" t="str">
        <f t="shared" si="57"/>
        <v/>
      </c>
      <c r="K336" s="19" t="str">
        <f t="shared" si="58"/>
        <v/>
      </c>
      <c r="L336" s="19" t="str">
        <f t="shared" si="59"/>
        <v/>
      </c>
      <c r="M336" s="19" t="str">
        <f t="shared" si="60"/>
        <v/>
      </c>
      <c r="O336" s="18"/>
      <c r="P336" s="18"/>
    </row>
    <row r="337" spans="1:16">
      <c r="A337" s="29"/>
      <c r="B337" s="30"/>
      <c r="C337" s="30"/>
      <c r="D337" s="19" t="str">
        <f t="shared" si="51"/>
        <v/>
      </c>
      <c r="E337" s="19" t="str">
        <f t="shared" si="52"/>
        <v/>
      </c>
      <c r="F337" s="19" t="str">
        <f t="shared" si="53"/>
        <v/>
      </c>
      <c r="G337" s="19" t="str">
        <f t="shared" si="54"/>
        <v/>
      </c>
      <c r="H337" s="19" t="str">
        <f t="shared" si="55"/>
        <v/>
      </c>
      <c r="I337" s="19" t="str">
        <f t="shared" si="56"/>
        <v/>
      </c>
      <c r="J337" s="19" t="str">
        <f t="shared" si="57"/>
        <v/>
      </c>
      <c r="K337" s="19" t="str">
        <f t="shared" si="58"/>
        <v/>
      </c>
      <c r="L337" s="19" t="str">
        <f t="shared" si="59"/>
        <v/>
      </c>
      <c r="M337" s="19" t="str">
        <f t="shared" si="60"/>
        <v/>
      </c>
      <c r="O337" s="18"/>
      <c r="P337" s="18"/>
    </row>
    <row r="338" spans="1:16">
      <c r="A338" s="29"/>
      <c r="B338" s="30"/>
      <c r="C338" s="30"/>
      <c r="D338" s="19" t="str">
        <f t="shared" si="51"/>
        <v/>
      </c>
      <c r="E338" s="19" t="str">
        <f t="shared" si="52"/>
        <v/>
      </c>
      <c r="F338" s="19" t="str">
        <f t="shared" si="53"/>
        <v/>
      </c>
      <c r="G338" s="19" t="str">
        <f t="shared" si="54"/>
        <v/>
      </c>
      <c r="H338" s="19" t="str">
        <f t="shared" si="55"/>
        <v/>
      </c>
      <c r="I338" s="19" t="str">
        <f t="shared" si="56"/>
        <v/>
      </c>
      <c r="J338" s="19" t="str">
        <f t="shared" si="57"/>
        <v/>
      </c>
      <c r="K338" s="19" t="str">
        <f t="shared" si="58"/>
        <v/>
      </c>
      <c r="L338" s="19" t="str">
        <f t="shared" si="59"/>
        <v/>
      </c>
      <c r="M338" s="19" t="str">
        <f t="shared" si="60"/>
        <v/>
      </c>
      <c r="O338" s="18"/>
      <c r="P338" s="18"/>
    </row>
    <row r="339" spans="1:16">
      <c r="A339" s="29"/>
      <c r="B339" s="30"/>
      <c r="C339" s="30"/>
      <c r="D339" s="19" t="str">
        <f t="shared" si="51"/>
        <v/>
      </c>
      <c r="E339" s="19" t="str">
        <f t="shared" si="52"/>
        <v/>
      </c>
      <c r="F339" s="19" t="str">
        <f t="shared" si="53"/>
        <v/>
      </c>
      <c r="G339" s="19" t="str">
        <f t="shared" si="54"/>
        <v/>
      </c>
      <c r="H339" s="19" t="str">
        <f t="shared" si="55"/>
        <v/>
      </c>
      <c r="I339" s="19" t="str">
        <f t="shared" si="56"/>
        <v/>
      </c>
      <c r="J339" s="19" t="str">
        <f t="shared" si="57"/>
        <v/>
      </c>
      <c r="K339" s="19" t="str">
        <f t="shared" si="58"/>
        <v/>
      </c>
      <c r="L339" s="19" t="str">
        <f t="shared" si="59"/>
        <v/>
      </c>
      <c r="M339" s="19" t="str">
        <f t="shared" si="60"/>
        <v/>
      </c>
      <c r="O339" s="18"/>
      <c r="P339" s="18"/>
    </row>
    <row r="340" spans="1:16">
      <c r="A340" s="29"/>
      <c r="B340" s="30"/>
      <c r="C340" s="30"/>
      <c r="D340" s="19" t="str">
        <f t="shared" si="51"/>
        <v/>
      </c>
      <c r="E340" s="19" t="str">
        <f t="shared" si="52"/>
        <v/>
      </c>
      <c r="F340" s="19" t="str">
        <f t="shared" si="53"/>
        <v/>
      </c>
      <c r="G340" s="19" t="str">
        <f t="shared" si="54"/>
        <v/>
      </c>
      <c r="H340" s="19" t="str">
        <f t="shared" si="55"/>
        <v/>
      </c>
      <c r="I340" s="19" t="str">
        <f t="shared" si="56"/>
        <v/>
      </c>
      <c r="J340" s="19" t="str">
        <f t="shared" si="57"/>
        <v/>
      </c>
      <c r="K340" s="19" t="str">
        <f t="shared" si="58"/>
        <v/>
      </c>
      <c r="L340" s="19" t="str">
        <f t="shared" si="59"/>
        <v/>
      </c>
      <c r="M340" s="19" t="str">
        <f t="shared" si="60"/>
        <v/>
      </c>
      <c r="O340" s="18"/>
      <c r="P340" s="18"/>
    </row>
    <row r="341" spans="1:16">
      <c r="A341" s="29"/>
      <c r="B341" s="30"/>
      <c r="C341" s="30"/>
      <c r="D341" s="19" t="str">
        <f t="shared" si="51"/>
        <v/>
      </c>
      <c r="E341" s="19" t="str">
        <f t="shared" si="52"/>
        <v/>
      </c>
      <c r="F341" s="19" t="str">
        <f t="shared" si="53"/>
        <v/>
      </c>
      <c r="G341" s="19" t="str">
        <f t="shared" si="54"/>
        <v/>
      </c>
      <c r="H341" s="19" t="str">
        <f t="shared" si="55"/>
        <v/>
      </c>
      <c r="I341" s="19" t="str">
        <f t="shared" si="56"/>
        <v/>
      </c>
      <c r="J341" s="19" t="str">
        <f t="shared" si="57"/>
        <v/>
      </c>
      <c r="K341" s="19" t="str">
        <f t="shared" si="58"/>
        <v/>
      </c>
      <c r="L341" s="19" t="str">
        <f t="shared" si="59"/>
        <v/>
      </c>
      <c r="M341" s="19" t="str">
        <f t="shared" si="60"/>
        <v/>
      </c>
      <c r="O341" s="18"/>
      <c r="P341" s="18"/>
    </row>
    <row r="342" spans="1:16">
      <c r="A342" s="29"/>
      <c r="B342" s="30"/>
      <c r="C342" s="30"/>
      <c r="D342" s="19" t="str">
        <f t="shared" si="51"/>
        <v/>
      </c>
      <c r="E342" s="19" t="str">
        <f t="shared" si="52"/>
        <v/>
      </c>
      <c r="F342" s="19" t="str">
        <f t="shared" si="53"/>
        <v/>
      </c>
      <c r="G342" s="19" t="str">
        <f t="shared" si="54"/>
        <v/>
      </c>
      <c r="H342" s="19" t="str">
        <f t="shared" si="55"/>
        <v/>
      </c>
      <c r="I342" s="19" t="str">
        <f t="shared" si="56"/>
        <v/>
      </c>
      <c r="J342" s="19" t="str">
        <f t="shared" si="57"/>
        <v/>
      </c>
      <c r="K342" s="19" t="str">
        <f t="shared" si="58"/>
        <v/>
      </c>
      <c r="L342" s="19" t="str">
        <f t="shared" si="59"/>
        <v/>
      </c>
      <c r="M342" s="19" t="str">
        <f t="shared" si="60"/>
        <v/>
      </c>
      <c r="O342" s="18"/>
      <c r="P342" s="18"/>
    </row>
    <row r="343" spans="1:16">
      <c r="A343" s="29"/>
      <c r="B343" s="30"/>
      <c r="C343" s="30"/>
      <c r="D343" s="19" t="str">
        <f t="shared" si="51"/>
        <v/>
      </c>
      <c r="E343" s="19" t="str">
        <f t="shared" si="52"/>
        <v/>
      </c>
      <c r="F343" s="19" t="str">
        <f t="shared" si="53"/>
        <v/>
      </c>
      <c r="G343" s="19" t="str">
        <f t="shared" si="54"/>
        <v/>
      </c>
      <c r="H343" s="19" t="str">
        <f t="shared" si="55"/>
        <v/>
      </c>
      <c r="I343" s="19" t="str">
        <f t="shared" si="56"/>
        <v/>
      </c>
      <c r="J343" s="19" t="str">
        <f t="shared" si="57"/>
        <v/>
      </c>
      <c r="K343" s="19" t="str">
        <f t="shared" si="58"/>
        <v/>
      </c>
      <c r="L343" s="19" t="str">
        <f t="shared" si="59"/>
        <v/>
      </c>
      <c r="M343" s="19" t="str">
        <f t="shared" si="60"/>
        <v/>
      </c>
      <c r="O343" s="18"/>
      <c r="P343" s="18"/>
    </row>
    <row r="344" spans="1:16">
      <c r="A344" s="29"/>
      <c r="B344" s="30"/>
      <c r="C344" s="30"/>
      <c r="D344" s="19" t="str">
        <f t="shared" si="51"/>
        <v/>
      </c>
      <c r="E344" s="19" t="str">
        <f t="shared" si="52"/>
        <v/>
      </c>
      <c r="F344" s="19" t="str">
        <f t="shared" si="53"/>
        <v/>
      </c>
      <c r="G344" s="19" t="str">
        <f t="shared" si="54"/>
        <v/>
      </c>
      <c r="H344" s="19" t="str">
        <f t="shared" si="55"/>
        <v/>
      </c>
      <c r="I344" s="19" t="str">
        <f t="shared" si="56"/>
        <v/>
      </c>
      <c r="J344" s="19" t="str">
        <f t="shared" si="57"/>
        <v/>
      </c>
      <c r="K344" s="19" t="str">
        <f t="shared" si="58"/>
        <v/>
      </c>
      <c r="L344" s="19" t="str">
        <f t="shared" si="59"/>
        <v/>
      </c>
      <c r="M344" s="19" t="str">
        <f t="shared" si="60"/>
        <v/>
      </c>
      <c r="O344" s="18"/>
      <c r="P344" s="18"/>
    </row>
    <row r="345" spans="1:16">
      <c r="A345" s="29"/>
      <c r="B345" s="30"/>
      <c r="C345" s="30"/>
      <c r="D345" s="19" t="str">
        <f t="shared" si="51"/>
        <v/>
      </c>
      <c r="E345" s="19" t="str">
        <f t="shared" si="52"/>
        <v/>
      </c>
      <c r="F345" s="19" t="str">
        <f t="shared" si="53"/>
        <v/>
      </c>
      <c r="G345" s="19" t="str">
        <f t="shared" si="54"/>
        <v/>
      </c>
      <c r="H345" s="19" t="str">
        <f t="shared" si="55"/>
        <v/>
      </c>
      <c r="I345" s="19" t="str">
        <f t="shared" si="56"/>
        <v/>
      </c>
      <c r="J345" s="19" t="str">
        <f t="shared" si="57"/>
        <v/>
      </c>
      <c r="K345" s="19" t="str">
        <f t="shared" si="58"/>
        <v/>
      </c>
      <c r="L345" s="19" t="str">
        <f t="shared" si="59"/>
        <v/>
      </c>
      <c r="M345" s="19" t="str">
        <f t="shared" si="60"/>
        <v/>
      </c>
      <c r="O345" s="18"/>
      <c r="P345" s="18"/>
    </row>
    <row r="346" spans="1:16">
      <c r="A346" s="29"/>
      <c r="B346" s="30"/>
      <c r="C346" s="30"/>
      <c r="D346" s="19" t="str">
        <f t="shared" si="51"/>
        <v/>
      </c>
      <c r="E346" s="19" t="str">
        <f t="shared" si="52"/>
        <v/>
      </c>
      <c r="F346" s="19" t="str">
        <f t="shared" si="53"/>
        <v/>
      </c>
      <c r="G346" s="19" t="str">
        <f t="shared" si="54"/>
        <v/>
      </c>
      <c r="H346" s="19" t="str">
        <f t="shared" si="55"/>
        <v/>
      </c>
      <c r="I346" s="19" t="str">
        <f t="shared" si="56"/>
        <v/>
      </c>
      <c r="J346" s="19" t="str">
        <f t="shared" si="57"/>
        <v/>
      </c>
      <c r="K346" s="19" t="str">
        <f t="shared" si="58"/>
        <v/>
      </c>
      <c r="L346" s="19" t="str">
        <f t="shared" si="59"/>
        <v/>
      </c>
      <c r="M346" s="19" t="str">
        <f t="shared" si="60"/>
        <v/>
      </c>
      <c r="O346" s="18"/>
      <c r="P346" s="18"/>
    </row>
    <row r="347" spans="1:16">
      <c r="A347" s="29"/>
      <c r="B347" s="30"/>
      <c r="C347" s="30"/>
      <c r="D347" s="19" t="str">
        <f t="shared" si="51"/>
        <v/>
      </c>
      <c r="E347" s="19" t="str">
        <f t="shared" si="52"/>
        <v/>
      </c>
      <c r="F347" s="19" t="str">
        <f t="shared" si="53"/>
        <v/>
      </c>
      <c r="G347" s="19" t="str">
        <f t="shared" si="54"/>
        <v/>
      </c>
      <c r="H347" s="19" t="str">
        <f t="shared" si="55"/>
        <v/>
      </c>
      <c r="I347" s="19" t="str">
        <f t="shared" si="56"/>
        <v/>
      </c>
      <c r="J347" s="19" t="str">
        <f t="shared" si="57"/>
        <v/>
      </c>
      <c r="K347" s="19" t="str">
        <f t="shared" si="58"/>
        <v/>
      </c>
      <c r="L347" s="19" t="str">
        <f t="shared" si="59"/>
        <v/>
      </c>
      <c r="M347" s="19" t="str">
        <f t="shared" si="60"/>
        <v/>
      </c>
      <c r="O347" s="18"/>
      <c r="P347" s="18"/>
    </row>
    <row r="348" spans="1:16">
      <c r="A348" s="29"/>
      <c r="B348" s="30"/>
      <c r="C348" s="30"/>
      <c r="D348" s="19" t="str">
        <f t="shared" si="51"/>
        <v/>
      </c>
      <c r="E348" s="19" t="str">
        <f t="shared" si="52"/>
        <v/>
      </c>
      <c r="F348" s="19" t="str">
        <f t="shared" si="53"/>
        <v/>
      </c>
      <c r="G348" s="19" t="str">
        <f t="shared" si="54"/>
        <v/>
      </c>
      <c r="H348" s="19" t="str">
        <f t="shared" si="55"/>
        <v/>
      </c>
      <c r="I348" s="19" t="str">
        <f t="shared" si="56"/>
        <v/>
      </c>
      <c r="J348" s="19" t="str">
        <f t="shared" si="57"/>
        <v/>
      </c>
      <c r="K348" s="19" t="str">
        <f t="shared" si="58"/>
        <v/>
      </c>
      <c r="L348" s="19" t="str">
        <f t="shared" si="59"/>
        <v/>
      </c>
      <c r="M348" s="19" t="str">
        <f t="shared" si="60"/>
        <v/>
      </c>
      <c r="O348" s="18"/>
      <c r="P348" s="18"/>
    </row>
    <row r="349" spans="1:16">
      <c r="A349" s="29"/>
      <c r="B349" s="30"/>
      <c r="C349" s="30"/>
      <c r="D349" s="19" t="str">
        <f t="shared" si="51"/>
        <v/>
      </c>
      <c r="E349" s="19" t="str">
        <f t="shared" si="52"/>
        <v/>
      </c>
      <c r="F349" s="19" t="str">
        <f t="shared" si="53"/>
        <v/>
      </c>
      <c r="G349" s="19" t="str">
        <f t="shared" si="54"/>
        <v/>
      </c>
      <c r="H349" s="19" t="str">
        <f t="shared" si="55"/>
        <v/>
      </c>
      <c r="I349" s="19" t="str">
        <f t="shared" si="56"/>
        <v/>
      </c>
      <c r="J349" s="19" t="str">
        <f t="shared" si="57"/>
        <v/>
      </c>
      <c r="K349" s="19" t="str">
        <f t="shared" si="58"/>
        <v/>
      </c>
      <c r="L349" s="19" t="str">
        <f t="shared" si="59"/>
        <v/>
      </c>
      <c r="M349" s="19" t="str">
        <f t="shared" si="60"/>
        <v/>
      </c>
      <c r="O349" s="18"/>
      <c r="P349" s="18"/>
    </row>
    <row r="350" spans="1:16">
      <c r="A350" s="29"/>
      <c r="B350" s="30"/>
      <c r="C350" s="30"/>
      <c r="D350" s="19" t="str">
        <f t="shared" si="51"/>
        <v/>
      </c>
      <c r="E350" s="19" t="str">
        <f t="shared" si="52"/>
        <v/>
      </c>
      <c r="F350" s="19" t="str">
        <f t="shared" si="53"/>
        <v/>
      </c>
      <c r="G350" s="19" t="str">
        <f t="shared" si="54"/>
        <v/>
      </c>
      <c r="H350" s="19" t="str">
        <f t="shared" si="55"/>
        <v/>
      </c>
      <c r="I350" s="19" t="str">
        <f t="shared" si="56"/>
        <v/>
      </c>
      <c r="J350" s="19" t="str">
        <f t="shared" si="57"/>
        <v/>
      </c>
      <c r="K350" s="19" t="str">
        <f t="shared" si="58"/>
        <v/>
      </c>
      <c r="L350" s="19" t="str">
        <f t="shared" si="59"/>
        <v/>
      </c>
      <c r="M350" s="19" t="str">
        <f t="shared" si="60"/>
        <v/>
      </c>
      <c r="O350" s="18"/>
      <c r="P350" s="18"/>
    </row>
    <row r="351" spans="1:16">
      <c r="A351" s="29"/>
      <c r="B351" s="30"/>
      <c r="C351" s="30"/>
      <c r="D351" s="19" t="str">
        <f t="shared" si="51"/>
        <v/>
      </c>
      <c r="E351" s="19" t="str">
        <f t="shared" si="52"/>
        <v/>
      </c>
      <c r="F351" s="19" t="str">
        <f t="shared" si="53"/>
        <v/>
      </c>
      <c r="G351" s="19" t="str">
        <f t="shared" si="54"/>
        <v/>
      </c>
      <c r="H351" s="19" t="str">
        <f t="shared" si="55"/>
        <v/>
      </c>
      <c r="I351" s="19" t="str">
        <f t="shared" si="56"/>
        <v/>
      </c>
      <c r="J351" s="19" t="str">
        <f t="shared" si="57"/>
        <v/>
      </c>
      <c r="K351" s="19" t="str">
        <f t="shared" si="58"/>
        <v/>
      </c>
      <c r="L351" s="19" t="str">
        <f t="shared" si="59"/>
        <v/>
      </c>
      <c r="M351" s="19" t="str">
        <f t="shared" si="60"/>
        <v/>
      </c>
      <c r="O351" s="18"/>
      <c r="P351" s="18"/>
    </row>
    <row r="352" spans="1:16">
      <c r="A352" s="29"/>
      <c r="B352" s="30"/>
      <c r="C352" s="30"/>
      <c r="D352" s="19" t="str">
        <f t="shared" si="51"/>
        <v/>
      </c>
      <c r="E352" s="19" t="str">
        <f t="shared" si="52"/>
        <v/>
      </c>
      <c r="F352" s="19" t="str">
        <f t="shared" si="53"/>
        <v/>
      </c>
      <c r="G352" s="19" t="str">
        <f t="shared" si="54"/>
        <v/>
      </c>
      <c r="H352" s="19" t="str">
        <f t="shared" si="55"/>
        <v/>
      </c>
      <c r="I352" s="19" t="str">
        <f t="shared" si="56"/>
        <v/>
      </c>
      <c r="J352" s="19" t="str">
        <f t="shared" si="57"/>
        <v/>
      </c>
      <c r="K352" s="19" t="str">
        <f t="shared" si="58"/>
        <v/>
      </c>
      <c r="L352" s="19" t="str">
        <f t="shared" si="59"/>
        <v/>
      </c>
      <c r="M352" s="19" t="str">
        <f t="shared" si="60"/>
        <v/>
      </c>
      <c r="O352" s="18"/>
      <c r="P352" s="18"/>
    </row>
    <row r="353" spans="1:16">
      <c r="A353" s="29"/>
      <c r="B353" s="30"/>
      <c r="C353" s="30"/>
      <c r="D353" s="19" t="str">
        <f t="shared" si="51"/>
        <v/>
      </c>
      <c r="E353" s="19" t="str">
        <f t="shared" si="52"/>
        <v/>
      </c>
      <c r="F353" s="19" t="str">
        <f t="shared" si="53"/>
        <v/>
      </c>
      <c r="G353" s="19" t="str">
        <f t="shared" si="54"/>
        <v/>
      </c>
      <c r="H353" s="19" t="str">
        <f t="shared" si="55"/>
        <v/>
      </c>
      <c r="I353" s="19" t="str">
        <f t="shared" si="56"/>
        <v/>
      </c>
      <c r="J353" s="19" t="str">
        <f t="shared" si="57"/>
        <v/>
      </c>
      <c r="K353" s="19" t="str">
        <f t="shared" si="58"/>
        <v/>
      </c>
      <c r="L353" s="19" t="str">
        <f t="shared" si="59"/>
        <v/>
      </c>
      <c r="M353" s="19" t="str">
        <f t="shared" si="60"/>
        <v/>
      </c>
      <c r="O353" s="18"/>
      <c r="P353" s="18"/>
    </row>
    <row r="354" spans="1:16">
      <c r="A354" s="29"/>
      <c r="B354" s="30"/>
      <c r="C354" s="30"/>
      <c r="D354" s="19" t="str">
        <f t="shared" si="51"/>
        <v/>
      </c>
      <c r="E354" s="19" t="str">
        <f t="shared" si="52"/>
        <v/>
      </c>
      <c r="F354" s="19" t="str">
        <f t="shared" si="53"/>
        <v/>
      </c>
      <c r="G354" s="19" t="str">
        <f t="shared" si="54"/>
        <v/>
      </c>
      <c r="H354" s="19" t="str">
        <f t="shared" si="55"/>
        <v/>
      </c>
      <c r="I354" s="19" t="str">
        <f t="shared" si="56"/>
        <v/>
      </c>
      <c r="J354" s="19" t="str">
        <f t="shared" si="57"/>
        <v/>
      </c>
      <c r="K354" s="19" t="str">
        <f t="shared" si="58"/>
        <v/>
      </c>
      <c r="L354" s="19" t="str">
        <f t="shared" si="59"/>
        <v/>
      </c>
      <c r="M354" s="19" t="str">
        <f t="shared" si="60"/>
        <v/>
      </c>
      <c r="O354" s="18"/>
      <c r="P354" s="18"/>
    </row>
    <row r="355" spans="1:16">
      <c r="A355" s="29"/>
      <c r="B355" s="30"/>
      <c r="C355" s="30"/>
      <c r="D355" s="19" t="str">
        <f t="shared" si="51"/>
        <v/>
      </c>
      <c r="E355" s="19" t="str">
        <f t="shared" si="52"/>
        <v/>
      </c>
      <c r="F355" s="19" t="str">
        <f t="shared" si="53"/>
        <v/>
      </c>
      <c r="G355" s="19" t="str">
        <f t="shared" si="54"/>
        <v/>
      </c>
      <c r="H355" s="19" t="str">
        <f t="shared" si="55"/>
        <v/>
      </c>
      <c r="I355" s="19" t="str">
        <f t="shared" si="56"/>
        <v/>
      </c>
      <c r="J355" s="19" t="str">
        <f t="shared" si="57"/>
        <v/>
      </c>
      <c r="K355" s="19" t="str">
        <f t="shared" si="58"/>
        <v/>
      </c>
      <c r="L355" s="19" t="str">
        <f t="shared" si="59"/>
        <v/>
      </c>
      <c r="M355" s="19" t="str">
        <f t="shared" si="60"/>
        <v/>
      </c>
      <c r="O355" s="18"/>
      <c r="P355" s="18"/>
    </row>
    <row r="356" spans="1:16">
      <c r="A356" s="29"/>
      <c r="B356" s="30"/>
      <c r="C356" s="30"/>
      <c r="D356" s="19" t="str">
        <f t="shared" si="51"/>
        <v/>
      </c>
      <c r="E356" s="19" t="str">
        <f t="shared" si="52"/>
        <v/>
      </c>
      <c r="F356" s="19" t="str">
        <f t="shared" si="53"/>
        <v/>
      </c>
      <c r="G356" s="19" t="str">
        <f t="shared" si="54"/>
        <v/>
      </c>
      <c r="H356" s="19" t="str">
        <f t="shared" si="55"/>
        <v/>
      </c>
      <c r="I356" s="19" t="str">
        <f t="shared" si="56"/>
        <v/>
      </c>
      <c r="J356" s="19" t="str">
        <f t="shared" si="57"/>
        <v/>
      </c>
      <c r="K356" s="19" t="str">
        <f t="shared" si="58"/>
        <v/>
      </c>
      <c r="L356" s="19" t="str">
        <f t="shared" si="59"/>
        <v/>
      </c>
      <c r="M356" s="19" t="str">
        <f t="shared" si="60"/>
        <v/>
      </c>
      <c r="O356" s="18"/>
      <c r="P356" s="18"/>
    </row>
    <row r="357" spans="1:16">
      <c r="A357" s="29"/>
      <c r="B357" s="30"/>
      <c r="C357" s="30"/>
      <c r="D357" s="19" t="str">
        <f t="shared" si="51"/>
        <v/>
      </c>
      <c r="E357" s="19" t="str">
        <f t="shared" si="52"/>
        <v/>
      </c>
      <c r="F357" s="19" t="str">
        <f t="shared" si="53"/>
        <v/>
      </c>
      <c r="G357" s="19" t="str">
        <f t="shared" si="54"/>
        <v/>
      </c>
      <c r="H357" s="19" t="str">
        <f t="shared" si="55"/>
        <v/>
      </c>
      <c r="I357" s="19" t="str">
        <f t="shared" si="56"/>
        <v/>
      </c>
      <c r="J357" s="19" t="str">
        <f t="shared" si="57"/>
        <v/>
      </c>
      <c r="K357" s="19" t="str">
        <f t="shared" si="58"/>
        <v/>
      </c>
      <c r="L357" s="19" t="str">
        <f t="shared" si="59"/>
        <v/>
      </c>
      <c r="M357" s="19" t="str">
        <f t="shared" si="60"/>
        <v/>
      </c>
      <c r="O357" s="18"/>
      <c r="P357" s="18"/>
    </row>
    <row r="358" spans="1:16">
      <c r="A358" s="29"/>
      <c r="B358" s="30"/>
      <c r="C358" s="30"/>
      <c r="D358" s="19" t="str">
        <f t="shared" si="51"/>
        <v/>
      </c>
      <c r="E358" s="19" t="str">
        <f t="shared" si="52"/>
        <v/>
      </c>
      <c r="F358" s="19" t="str">
        <f t="shared" si="53"/>
        <v/>
      </c>
      <c r="G358" s="19" t="str">
        <f t="shared" si="54"/>
        <v/>
      </c>
      <c r="H358" s="19" t="str">
        <f t="shared" si="55"/>
        <v/>
      </c>
      <c r="I358" s="19" t="str">
        <f t="shared" si="56"/>
        <v/>
      </c>
      <c r="J358" s="19" t="str">
        <f t="shared" si="57"/>
        <v/>
      </c>
      <c r="K358" s="19" t="str">
        <f t="shared" si="58"/>
        <v/>
      </c>
      <c r="L358" s="19" t="str">
        <f t="shared" si="59"/>
        <v/>
      </c>
      <c r="M358" s="19" t="str">
        <f t="shared" si="60"/>
        <v/>
      </c>
      <c r="O358" s="18"/>
      <c r="P358" s="18"/>
    </row>
    <row r="359" spans="1:16">
      <c r="A359" s="29"/>
      <c r="B359" s="30"/>
      <c r="C359" s="30"/>
      <c r="D359" s="19" t="str">
        <f t="shared" si="51"/>
        <v/>
      </c>
      <c r="E359" s="19" t="str">
        <f t="shared" si="52"/>
        <v/>
      </c>
      <c r="F359" s="19" t="str">
        <f t="shared" si="53"/>
        <v/>
      </c>
      <c r="G359" s="19" t="str">
        <f t="shared" si="54"/>
        <v/>
      </c>
      <c r="H359" s="19" t="str">
        <f t="shared" si="55"/>
        <v/>
      </c>
      <c r="I359" s="19" t="str">
        <f t="shared" si="56"/>
        <v/>
      </c>
      <c r="J359" s="19" t="str">
        <f t="shared" si="57"/>
        <v/>
      </c>
      <c r="K359" s="19" t="str">
        <f t="shared" si="58"/>
        <v/>
      </c>
      <c r="L359" s="19" t="str">
        <f t="shared" si="59"/>
        <v/>
      </c>
      <c r="M359" s="19" t="str">
        <f t="shared" si="60"/>
        <v/>
      </c>
      <c r="O359" s="18"/>
      <c r="P359" s="18"/>
    </row>
    <row r="360" spans="1:16">
      <c r="A360" s="29"/>
      <c r="B360" s="30"/>
      <c r="C360" s="30"/>
      <c r="D360" s="19" t="str">
        <f t="shared" si="51"/>
        <v/>
      </c>
      <c r="E360" s="19" t="str">
        <f t="shared" si="52"/>
        <v/>
      </c>
      <c r="F360" s="19" t="str">
        <f t="shared" si="53"/>
        <v/>
      </c>
      <c r="G360" s="19" t="str">
        <f t="shared" si="54"/>
        <v/>
      </c>
      <c r="H360" s="19" t="str">
        <f t="shared" si="55"/>
        <v/>
      </c>
      <c r="I360" s="19" t="str">
        <f t="shared" si="56"/>
        <v/>
      </c>
      <c r="J360" s="19" t="str">
        <f t="shared" si="57"/>
        <v/>
      </c>
      <c r="K360" s="19" t="str">
        <f t="shared" si="58"/>
        <v/>
      </c>
      <c r="L360" s="19" t="str">
        <f t="shared" si="59"/>
        <v/>
      </c>
      <c r="M360" s="19" t="str">
        <f t="shared" si="60"/>
        <v/>
      </c>
      <c r="O360" s="18"/>
      <c r="P360" s="18"/>
    </row>
    <row r="361" spans="1:16">
      <c r="A361" s="29"/>
      <c r="B361" s="30"/>
      <c r="C361" s="30"/>
      <c r="D361" s="19" t="str">
        <f t="shared" si="51"/>
        <v/>
      </c>
      <c r="E361" s="19" t="str">
        <f t="shared" si="52"/>
        <v/>
      </c>
      <c r="F361" s="19" t="str">
        <f t="shared" si="53"/>
        <v/>
      </c>
      <c r="G361" s="19" t="str">
        <f t="shared" si="54"/>
        <v/>
      </c>
      <c r="H361" s="19" t="str">
        <f t="shared" si="55"/>
        <v/>
      </c>
      <c r="I361" s="19" t="str">
        <f t="shared" si="56"/>
        <v/>
      </c>
      <c r="J361" s="19" t="str">
        <f t="shared" si="57"/>
        <v/>
      </c>
      <c r="K361" s="19" t="str">
        <f t="shared" si="58"/>
        <v/>
      </c>
      <c r="L361" s="19" t="str">
        <f t="shared" si="59"/>
        <v/>
      </c>
      <c r="M361" s="19" t="str">
        <f t="shared" si="60"/>
        <v/>
      </c>
      <c r="O361" s="18"/>
      <c r="P361" s="18"/>
    </row>
    <row r="362" spans="1:16">
      <c r="A362" s="29"/>
      <c r="B362" s="30"/>
      <c r="C362" s="30"/>
      <c r="D362" s="19" t="str">
        <f t="shared" si="51"/>
        <v/>
      </c>
      <c r="E362" s="19" t="str">
        <f t="shared" si="52"/>
        <v/>
      </c>
      <c r="F362" s="19" t="str">
        <f t="shared" si="53"/>
        <v/>
      </c>
      <c r="G362" s="19" t="str">
        <f t="shared" si="54"/>
        <v/>
      </c>
      <c r="H362" s="19" t="str">
        <f t="shared" si="55"/>
        <v/>
      </c>
      <c r="I362" s="19" t="str">
        <f t="shared" si="56"/>
        <v/>
      </c>
      <c r="J362" s="19" t="str">
        <f t="shared" si="57"/>
        <v/>
      </c>
      <c r="K362" s="19" t="str">
        <f t="shared" si="58"/>
        <v/>
      </c>
      <c r="L362" s="19" t="str">
        <f t="shared" si="59"/>
        <v/>
      </c>
      <c r="M362" s="19" t="str">
        <f t="shared" si="60"/>
        <v/>
      </c>
      <c r="O362" s="18"/>
      <c r="P362" s="18"/>
    </row>
    <row r="363" spans="1:16">
      <c r="A363" s="29"/>
      <c r="B363" s="30"/>
      <c r="C363" s="30"/>
      <c r="D363" s="19" t="str">
        <f t="shared" si="51"/>
        <v/>
      </c>
      <c r="E363" s="19" t="str">
        <f t="shared" si="52"/>
        <v/>
      </c>
      <c r="F363" s="19" t="str">
        <f t="shared" si="53"/>
        <v/>
      </c>
      <c r="G363" s="19" t="str">
        <f t="shared" si="54"/>
        <v/>
      </c>
      <c r="H363" s="19" t="str">
        <f t="shared" si="55"/>
        <v/>
      </c>
      <c r="I363" s="19" t="str">
        <f t="shared" si="56"/>
        <v/>
      </c>
      <c r="J363" s="19" t="str">
        <f t="shared" si="57"/>
        <v/>
      </c>
      <c r="K363" s="19" t="str">
        <f t="shared" si="58"/>
        <v/>
      </c>
      <c r="L363" s="19" t="str">
        <f t="shared" si="59"/>
        <v/>
      </c>
      <c r="M363" s="19" t="str">
        <f t="shared" si="60"/>
        <v/>
      </c>
      <c r="O363" s="18"/>
      <c r="P363" s="18"/>
    </row>
    <row r="364" spans="1:16">
      <c r="A364" s="29"/>
      <c r="B364" s="30"/>
      <c r="C364" s="30"/>
      <c r="D364" s="19" t="str">
        <f t="shared" si="51"/>
        <v/>
      </c>
      <c r="E364" s="19" t="str">
        <f t="shared" si="52"/>
        <v/>
      </c>
      <c r="F364" s="19" t="str">
        <f t="shared" si="53"/>
        <v/>
      </c>
      <c r="G364" s="19" t="str">
        <f t="shared" si="54"/>
        <v/>
      </c>
      <c r="H364" s="19" t="str">
        <f t="shared" si="55"/>
        <v/>
      </c>
      <c r="I364" s="19" t="str">
        <f t="shared" si="56"/>
        <v/>
      </c>
      <c r="J364" s="19" t="str">
        <f t="shared" si="57"/>
        <v/>
      </c>
      <c r="K364" s="19" t="str">
        <f t="shared" si="58"/>
        <v/>
      </c>
      <c r="L364" s="19" t="str">
        <f t="shared" si="59"/>
        <v/>
      </c>
      <c r="M364" s="19" t="str">
        <f t="shared" si="60"/>
        <v/>
      </c>
      <c r="O364" s="18"/>
      <c r="P364" s="18"/>
    </row>
    <row r="365" spans="1:16">
      <c r="A365" s="29"/>
      <c r="B365" s="30"/>
      <c r="C365" s="30"/>
      <c r="D365" s="19" t="str">
        <f t="shared" si="51"/>
        <v/>
      </c>
      <c r="E365" s="19" t="str">
        <f t="shared" si="52"/>
        <v/>
      </c>
      <c r="F365" s="19" t="str">
        <f t="shared" si="53"/>
        <v/>
      </c>
      <c r="G365" s="19" t="str">
        <f t="shared" si="54"/>
        <v/>
      </c>
      <c r="H365" s="19" t="str">
        <f t="shared" si="55"/>
        <v/>
      </c>
      <c r="I365" s="19" t="str">
        <f t="shared" si="56"/>
        <v/>
      </c>
      <c r="J365" s="19" t="str">
        <f t="shared" si="57"/>
        <v/>
      </c>
      <c r="K365" s="19" t="str">
        <f t="shared" si="58"/>
        <v/>
      </c>
      <c r="L365" s="19" t="str">
        <f t="shared" si="59"/>
        <v/>
      </c>
      <c r="M365" s="19" t="str">
        <f t="shared" si="60"/>
        <v/>
      </c>
      <c r="O365" s="18"/>
      <c r="P365" s="18"/>
    </row>
    <row r="366" spans="1:16">
      <c r="A366" s="29"/>
      <c r="B366" s="30"/>
      <c r="C366" s="30"/>
      <c r="D366" s="19" t="str">
        <f t="shared" si="51"/>
        <v/>
      </c>
      <c r="E366" s="19" t="str">
        <f t="shared" si="52"/>
        <v/>
      </c>
      <c r="F366" s="19" t="str">
        <f t="shared" si="53"/>
        <v/>
      </c>
      <c r="G366" s="19" t="str">
        <f t="shared" si="54"/>
        <v/>
      </c>
      <c r="H366" s="19" t="str">
        <f t="shared" si="55"/>
        <v/>
      </c>
      <c r="I366" s="19" t="str">
        <f t="shared" si="56"/>
        <v/>
      </c>
      <c r="J366" s="19" t="str">
        <f t="shared" si="57"/>
        <v/>
      </c>
      <c r="K366" s="19" t="str">
        <f t="shared" si="58"/>
        <v/>
      </c>
      <c r="L366" s="19" t="str">
        <f t="shared" si="59"/>
        <v/>
      </c>
      <c r="M366" s="19" t="str">
        <f t="shared" si="60"/>
        <v/>
      </c>
      <c r="O366" s="18"/>
      <c r="P366" s="18"/>
    </row>
    <row r="367" spans="1:16">
      <c r="A367" s="29"/>
      <c r="B367" s="30"/>
      <c r="C367" s="30"/>
      <c r="D367" s="19" t="str">
        <f t="shared" si="51"/>
        <v/>
      </c>
      <c r="E367" s="19" t="str">
        <f t="shared" si="52"/>
        <v/>
      </c>
      <c r="F367" s="19" t="str">
        <f t="shared" si="53"/>
        <v/>
      </c>
      <c r="G367" s="19" t="str">
        <f t="shared" si="54"/>
        <v/>
      </c>
      <c r="H367" s="19" t="str">
        <f t="shared" si="55"/>
        <v/>
      </c>
      <c r="I367" s="19" t="str">
        <f t="shared" si="56"/>
        <v/>
      </c>
      <c r="J367" s="19" t="str">
        <f t="shared" si="57"/>
        <v/>
      </c>
      <c r="K367" s="19" t="str">
        <f t="shared" si="58"/>
        <v/>
      </c>
      <c r="L367" s="19" t="str">
        <f t="shared" si="59"/>
        <v/>
      </c>
      <c r="M367" s="19" t="str">
        <f t="shared" si="60"/>
        <v/>
      </c>
      <c r="O367" s="18"/>
      <c r="P367" s="18"/>
    </row>
    <row r="368" spans="1:16">
      <c r="A368" s="29"/>
      <c r="B368" s="30"/>
      <c r="C368" s="30"/>
      <c r="D368" s="19" t="str">
        <f t="shared" si="51"/>
        <v/>
      </c>
      <c r="E368" s="19" t="str">
        <f t="shared" si="52"/>
        <v/>
      </c>
      <c r="F368" s="19" t="str">
        <f t="shared" si="53"/>
        <v/>
      </c>
      <c r="G368" s="19" t="str">
        <f t="shared" si="54"/>
        <v/>
      </c>
      <c r="H368" s="19" t="str">
        <f t="shared" si="55"/>
        <v/>
      </c>
      <c r="I368" s="19" t="str">
        <f t="shared" si="56"/>
        <v/>
      </c>
      <c r="J368" s="19" t="str">
        <f t="shared" si="57"/>
        <v/>
      </c>
      <c r="K368" s="19" t="str">
        <f t="shared" si="58"/>
        <v/>
      </c>
      <c r="L368" s="19" t="str">
        <f t="shared" si="59"/>
        <v/>
      </c>
      <c r="M368" s="19" t="str">
        <f t="shared" si="60"/>
        <v/>
      </c>
      <c r="O368" s="18"/>
      <c r="P368" s="18"/>
    </row>
    <row r="369" spans="1:16">
      <c r="A369" s="29"/>
      <c r="B369" s="30"/>
      <c r="C369" s="30"/>
      <c r="D369" s="19" t="str">
        <f t="shared" si="51"/>
        <v/>
      </c>
      <c r="E369" s="19" t="str">
        <f t="shared" si="52"/>
        <v/>
      </c>
      <c r="F369" s="19" t="str">
        <f t="shared" si="53"/>
        <v/>
      </c>
      <c r="G369" s="19" t="str">
        <f t="shared" si="54"/>
        <v/>
      </c>
      <c r="H369" s="19" t="str">
        <f t="shared" si="55"/>
        <v/>
      </c>
      <c r="I369" s="19" t="str">
        <f t="shared" si="56"/>
        <v/>
      </c>
      <c r="J369" s="19" t="str">
        <f t="shared" si="57"/>
        <v/>
      </c>
      <c r="K369" s="19" t="str">
        <f t="shared" si="58"/>
        <v/>
      </c>
      <c r="L369" s="19" t="str">
        <f t="shared" si="59"/>
        <v/>
      </c>
      <c r="M369" s="19" t="str">
        <f t="shared" si="60"/>
        <v/>
      </c>
      <c r="O369" s="18"/>
      <c r="P369" s="18"/>
    </row>
    <row r="370" spans="1:16">
      <c r="A370" s="29"/>
      <c r="B370" s="30"/>
      <c r="C370" s="30"/>
      <c r="D370" s="19" t="str">
        <f t="shared" si="51"/>
        <v/>
      </c>
      <c r="E370" s="19" t="str">
        <f t="shared" si="52"/>
        <v/>
      </c>
      <c r="F370" s="19" t="str">
        <f t="shared" si="53"/>
        <v/>
      </c>
      <c r="G370" s="19" t="str">
        <f t="shared" si="54"/>
        <v/>
      </c>
      <c r="H370" s="19" t="str">
        <f t="shared" si="55"/>
        <v/>
      </c>
      <c r="I370" s="19" t="str">
        <f t="shared" si="56"/>
        <v/>
      </c>
      <c r="J370" s="19" t="str">
        <f t="shared" si="57"/>
        <v/>
      </c>
      <c r="K370" s="19" t="str">
        <f t="shared" si="58"/>
        <v/>
      </c>
      <c r="L370" s="19" t="str">
        <f t="shared" si="59"/>
        <v/>
      </c>
      <c r="M370" s="19" t="str">
        <f t="shared" si="60"/>
        <v/>
      </c>
      <c r="O370" s="18"/>
      <c r="P370" s="18"/>
    </row>
    <row r="371" spans="1:16">
      <c r="A371" s="29"/>
      <c r="B371" s="30"/>
      <c r="C371" s="30"/>
      <c r="D371" s="19" t="str">
        <f t="shared" si="51"/>
        <v/>
      </c>
      <c r="E371" s="19" t="str">
        <f t="shared" si="52"/>
        <v/>
      </c>
      <c r="F371" s="19" t="str">
        <f t="shared" si="53"/>
        <v/>
      </c>
      <c r="G371" s="19" t="str">
        <f t="shared" si="54"/>
        <v/>
      </c>
      <c r="H371" s="19" t="str">
        <f t="shared" si="55"/>
        <v/>
      </c>
      <c r="I371" s="19" t="str">
        <f t="shared" si="56"/>
        <v/>
      </c>
      <c r="J371" s="19" t="str">
        <f t="shared" si="57"/>
        <v/>
      </c>
      <c r="K371" s="19" t="str">
        <f t="shared" si="58"/>
        <v/>
      </c>
      <c r="L371" s="19" t="str">
        <f t="shared" si="59"/>
        <v/>
      </c>
      <c r="M371" s="19" t="str">
        <f t="shared" si="60"/>
        <v/>
      </c>
      <c r="O371" s="18"/>
      <c r="P371" s="18"/>
    </row>
    <row r="372" spans="1:16">
      <c r="A372" s="29"/>
      <c r="B372" s="30"/>
      <c r="C372" s="30"/>
      <c r="D372" s="19" t="str">
        <f t="shared" si="51"/>
        <v/>
      </c>
      <c r="E372" s="19" t="str">
        <f t="shared" si="52"/>
        <v/>
      </c>
      <c r="F372" s="19" t="str">
        <f t="shared" si="53"/>
        <v/>
      </c>
      <c r="G372" s="19" t="str">
        <f t="shared" si="54"/>
        <v/>
      </c>
      <c r="H372" s="19" t="str">
        <f t="shared" si="55"/>
        <v/>
      </c>
      <c r="I372" s="19" t="str">
        <f t="shared" si="56"/>
        <v/>
      </c>
      <c r="J372" s="19" t="str">
        <f t="shared" si="57"/>
        <v/>
      </c>
      <c r="K372" s="19" t="str">
        <f t="shared" si="58"/>
        <v/>
      </c>
      <c r="L372" s="19" t="str">
        <f t="shared" si="59"/>
        <v/>
      </c>
      <c r="M372" s="19" t="str">
        <f t="shared" si="60"/>
        <v/>
      </c>
      <c r="O372" s="18"/>
      <c r="P372" s="18"/>
    </row>
    <row r="373" spans="1:16">
      <c r="A373" s="29"/>
      <c r="B373" s="30"/>
      <c r="C373" s="30"/>
      <c r="D373" s="19" t="str">
        <f t="shared" si="51"/>
        <v/>
      </c>
      <c r="E373" s="19" t="str">
        <f t="shared" si="52"/>
        <v/>
      </c>
      <c r="F373" s="19" t="str">
        <f t="shared" si="53"/>
        <v/>
      </c>
      <c r="G373" s="19" t="str">
        <f t="shared" si="54"/>
        <v/>
      </c>
      <c r="H373" s="19" t="str">
        <f t="shared" si="55"/>
        <v/>
      </c>
      <c r="I373" s="19" t="str">
        <f t="shared" si="56"/>
        <v/>
      </c>
      <c r="J373" s="19" t="str">
        <f t="shared" si="57"/>
        <v/>
      </c>
      <c r="K373" s="19" t="str">
        <f t="shared" si="58"/>
        <v/>
      </c>
      <c r="L373" s="19" t="str">
        <f t="shared" si="59"/>
        <v/>
      </c>
      <c r="M373" s="19" t="str">
        <f t="shared" si="60"/>
        <v/>
      </c>
      <c r="O373" s="18"/>
      <c r="P373" s="18"/>
    </row>
    <row r="374" spans="1:16">
      <c r="A374" s="29"/>
      <c r="B374" s="30"/>
      <c r="C374" s="30"/>
      <c r="D374" s="19" t="str">
        <f t="shared" si="51"/>
        <v/>
      </c>
      <c r="E374" s="19" t="str">
        <f t="shared" si="52"/>
        <v/>
      </c>
      <c r="F374" s="19" t="str">
        <f t="shared" si="53"/>
        <v/>
      </c>
      <c r="G374" s="19" t="str">
        <f t="shared" si="54"/>
        <v/>
      </c>
      <c r="H374" s="19" t="str">
        <f t="shared" si="55"/>
        <v/>
      </c>
      <c r="I374" s="19" t="str">
        <f t="shared" si="56"/>
        <v/>
      </c>
      <c r="J374" s="19" t="str">
        <f t="shared" si="57"/>
        <v/>
      </c>
      <c r="K374" s="19" t="str">
        <f t="shared" si="58"/>
        <v/>
      </c>
      <c r="L374" s="19" t="str">
        <f t="shared" si="59"/>
        <v/>
      </c>
      <c r="M374" s="19" t="str">
        <f t="shared" si="60"/>
        <v/>
      </c>
      <c r="O374" s="18"/>
      <c r="P374" s="18"/>
    </row>
    <row r="375" spans="1:16">
      <c r="A375" s="29"/>
      <c r="B375" s="30"/>
      <c r="C375" s="30"/>
      <c r="D375" s="19" t="str">
        <f t="shared" si="51"/>
        <v/>
      </c>
      <c r="E375" s="19" t="str">
        <f t="shared" si="52"/>
        <v/>
      </c>
      <c r="F375" s="19" t="str">
        <f t="shared" si="53"/>
        <v/>
      </c>
      <c r="G375" s="19" t="str">
        <f t="shared" si="54"/>
        <v/>
      </c>
      <c r="H375" s="19" t="str">
        <f t="shared" si="55"/>
        <v/>
      </c>
      <c r="I375" s="19" t="str">
        <f t="shared" si="56"/>
        <v/>
      </c>
      <c r="J375" s="19" t="str">
        <f t="shared" si="57"/>
        <v/>
      </c>
      <c r="K375" s="19" t="str">
        <f t="shared" si="58"/>
        <v/>
      </c>
      <c r="L375" s="19" t="str">
        <f t="shared" si="59"/>
        <v/>
      </c>
      <c r="M375" s="19" t="str">
        <f t="shared" si="60"/>
        <v/>
      </c>
      <c r="O375" s="18"/>
      <c r="P375" s="18"/>
    </row>
    <row r="376" spans="1:16">
      <c r="A376" s="29"/>
      <c r="B376" s="30"/>
      <c r="C376" s="30"/>
      <c r="D376" s="19" t="str">
        <f t="shared" si="51"/>
        <v/>
      </c>
      <c r="E376" s="19" t="str">
        <f t="shared" si="52"/>
        <v/>
      </c>
      <c r="F376" s="19" t="str">
        <f t="shared" si="53"/>
        <v/>
      </c>
      <c r="G376" s="19" t="str">
        <f t="shared" si="54"/>
        <v/>
      </c>
      <c r="H376" s="19" t="str">
        <f t="shared" si="55"/>
        <v/>
      </c>
      <c r="I376" s="19" t="str">
        <f t="shared" si="56"/>
        <v/>
      </c>
      <c r="J376" s="19" t="str">
        <f t="shared" si="57"/>
        <v/>
      </c>
      <c r="K376" s="19" t="str">
        <f t="shared" si="58"/>
        <v/>
      </c>
      <c r="L376" s="19" t="str">
        <f t="shared" si="59"/>
        <v/>
      </c>
      <c r="M376" s="19" t="str">
        <f t="shared" si="60"/>
        <v/>
      </c>
      <c r="O376" s="18"/>
      <c r="P376" s="18"/>
    </row>
    <row r="377" spans="1:16">
      <c r="A377" s="29"/>
      <c r="B377" s="30"/>
      <c r="C377" s="30"/>
      <c r="D377" s="19" t="str">
        <f t="shared" si="51"/>
        <v/>
      </c>
      <c r="E377" s="19" t="str">
        <f t="shared" si="52"/>
        <v/>
      </c>
      <c r="F377" s="19" t="str">
        <f t="shared" si="53"/>
        <v/>
      </c>
      <c r="G377" s="19" t="str">
        <f t="shared" si="54"/>
        <v/>
      </c>
      <c r="H377" s="19" t="str">
        <f t="shared" si="55"/>
        <v/>
      </c>
      <c r="I377" s="19" t="str">
        <f t="shared" si="56"/>
        <v/>
      </c>
      <c r="J377" s="19" t="str">
        <f t="shared" si="57"/>
        <v/>
      </c>
      <c r="K377" s="19" t="str">
        <f t="shared" si="58"/>
        <v/>
      </c>
      <c r="L377" s="19" t="str">
        <f t="shared" si="59"/>
        <v/>
      </c>
      <c r="M377" s="19" t="str">
        <f t="shared" si="60"/>
        <v/>
      </c>
      <c r="O377" s="18"/>
      <c r="P377" s="18"/>
    </row>
    <row r="378" spans="1:16">
      <c r="A378" s="29"/>
      <c r="B378" s="30"/>
      <c r="C378" s="30"/>
      <c r="D378" s="19" t="str">
        <f t="shared" si="51"/>
        <v/>
      </c>
      <c r="E378" s="19" t="str">
        <f t="shared" si="52"/>
        <v/>
      </c>
      <c r="F378" s="19" t="str">
        <f t="shared" si="53"/>
        <v/>
      </c>
      <c r="G378" s="19" t="str">
        <f t="shared" si="54"/>
        <v/>
      </c>
      <c r="H378" s="19" t="str">
        <f t="shared" si="55"/>
        <v/>
      </c>
      <c r="I378" s="19" t="str">
        <f t="shared" si="56"/>
        <v/>
      </c>
      <c r="J378" s="19" t="str">
        <f t="shared" si="57"/>
        <v/>
      </c>
      <c r="K378" s="19" t="str">
        <f t="shared" si="58"/>
        <v/>
      </c>
      <c r="L378" s="19" t="str">
        <f t="shared" si="59"/>
        <v/>
      </c>
      <c r="M378" s="19" t="str">
        <f t="shared" si="60"/>
        <v/>
      </c>
      <c r="O378" s="18"/>
      <c r="P378" s="18"/>
    </row>
    <row r="379" spans="1:16">
      <c r="A379" s="29"/>
      <c r="B379" s="30"/>
      <c r="C379" s="30"/>
      <c r="D379" s="19" t="str">
        <f t="shared" si="51"/>
        <v/>
      </c>
      <c r="E379" s="19" t="str">
        <f t="shared" si="52"/>
        <v/>
      </c>
      <c r="F379" s="19" t="str">
        <f t="shared" si="53"/>
        <v/>
      </c>
      <c r="G379" s="19" t="str">
        <f t="shared" si="54"/>
        <v/>
      </c>
      <c r="H379" s="19" t="str">
        <f t="shared" si="55"/>
        <v/>
      </c>
      <c r="I379" s="19" t="str">
        <f t="shared" si="56"/>
        <v/>
      </c>
      <c r="J379" s="19" t="str">
        <f t="shared" si="57"/>
        <v/>
      </c>
      <c r="K379" s="19" t="str">
        <f t="shared" si="58"/>
        <v/>
      </c>
      <c r="L379" s="19" t="str">
        <f t="shared" si="59"/>
        <v/>
      </c>
      <c r="M379" s="19" t="str">
        <f t="shared" si="60"/>
        <v/>
      </c>
      <c r="O379" s="18"/>
      <c r="P379" s="18"/>
    </row>
    <row r="380" spans="1:16">
      <c r="A380" s="29"/>
      <c r="B380" s="30"/>
      <c r="C380" s="30"/>
      <c r="D380" s="19" t="str">
        <f t="shared" si="51"/>
        <v/>
      </c>
      <c r="E380" s="19" t="str">
        <f t="shared" si="52"/>
        <v/>
      </c>
      <c r="F380" s="19" t="str">
        <f t="shared" si="53"/>
        <v/>
      </c>
      <c r="G380" s="19" t="str">
        <f t="shared" si="54"/>
        <v/>
      </c>
      <c r="H380" s="19" t="str">
        <f t="shared" si="55"/>
        <v/>
      </c>
      <c r="I380" s="19" t="str">
        <f t="shared" si="56"/>
        <v/>
      </c>
      <c r="J380" s="19" t="str">
        <f t="shared" si="57"/>
        <v/>
      </c>
      <c r="K380" s="19" t="str">
        <f t="shared" si="58"/>
        <v/>
      </c>
      <c r="L380" s="19" t="str">
        <f t="shared" si="59"/>
        <v/>
      </c>
      <c r="M380" s="19" t="str">
        <f t="shared" si="60"/>
        <v/>
      </c>
      <c r="O380" s="18"/>
      <c r="P380" s="18"/>
    </row>
    <row r="381" spans="1:16">
      <c r="A381" s="29"/>
      <c r="B381" s="30"/>
      <c r="C381" s="30"/>
      <c r="D381" s="19" t="str">
        <f t="shared" si="51"/>
        <v/>
      </c>
      <c r="E381" s="19" t="str">
        <f t="shared" si="52"/>
        <v/>
      </c>
      <c r="F381" s="19" t="str">
        <f t="shared" si="53"/>
        <v/>
      </c>
      <c r="G381" s="19" t="str">
        <f t="shared" si="54"/>
        <v/>
      </c>
      <c r="H381" s="19" t="str">
        <f t="shared" si="55"/>
        <v/>
      </c>
      <c r="I381" s="19" t="str">
        <f t="shared" si="56"/>
        <v/>
      </c>
      <c r="J381" s="19" t="str">
        <f t="shared" si="57"/>
        <v/>
      </c>
      <c r="K381" s="19" t="str">
        <f t="shared" si="58"/>
        <v/>
      </c>
      <c r="L381" s="19" t="str">
        <f t="shared" si="59"/>
        <v/>
      </c>
      <c r="M381" s="19" t="str">
        <f t="shared" si="60"/>
        <v/>
      </c>
      <c r="O381" s="18"/>
      <c r="P381" s="18"/>
    </row>
    <row r="382" spans="1:16">
      <c r="A382" s="29"/>
      <c r="B382" s="30"/>
      <c r="C382" s="30"/>
      <c r="D382" s="19" t="str">
        <f t="shared" si="51"/>
        <v/>
      </c>
      <c r="E382" s="19" t="str">
        <f t="shared" si="52"/>
        <v/>
      </c>
      <c r="F382" s="19" t="str">
        <f t="shared" si="53"/>
        <v/>
      </c>
      <c r="G382" s="19" t="str">
        <f t="shared" si="54"/>
        <v/>
      </c>
      <c r="H382" s="19" t="str">
        <f t="shared" si="55"/>
        <v/>
      </c>
      <c r="I382" s="19" t="str">
        <f t="shared" si="56"/>
        <v/>
      </c>
      <c r="J382" s="19" t="str">
        <f t="shared" si="57"/>
        <v/>
      </c>
      <c r="K382" s="19" t="str">
        <f t="shared" si="58"/>
        <v/>
      </c>
      <c r="L382" s="19" t="str">
        <f t="shared" si="59"/>
        <v/>
      </c>
      <c r="M382" s="19" t="str">
        <f t="shared" si="60"/>
        <v/>
      </c>
      <c r="O382" s="18"/>
      <c r="P382" s="18"/>
    </row>
    <row r="383" spans="1:16">
      <c r="A383" s="29"/>
      <c r="B383" s="30"/>
      <c r="C383" s="30"/>
      <c r="D383" s="19" t="str">
        <f t="shared" si="51"/>
        <v/>
      </c>
      <c r="E383" s="19" t="str">
        <f t="shared" si="52"/>
        <v/>
      </c>
      <c r="F383" s="19" t="str">
        <f t="shared" si="53"/>
        <v/>
      </c>
      <c r="G383" s="19" t="str">
        <f t="shared" si="54"/>
        <v/>
      </c>
      <c r="H383" s="19" t="str">
        <f t="shared" si="55"/>
        <v/>
      </c>
      <c r="I383" s="19" t="str">
        <f t="shared" si="56"/>
        <v/>
      </c>
      <c r="J383" s="19" t="str">
        <f t="shared" si="57"/>
        <v/>
      </c>
      <c r="K383" s="19" t="str">
        <f t="shared" si="58"/>
        <v/>
      </c>
      <c r="L383" s="19" t="str">
        <f t="shared" si="59"/>
        <v/>
      </c>
      <c r="M383" s="19" t="str">
        <f t="shared" si="60"/>
        <v/>
      </c>
      <c r="O383" s="18"/>
      <c r="P383" s="18"/>
    </row>
    <row r="384" spans="1:16">
      <c r="A384" s="29"/>
      <c r="B384" s="30"/>
      <c r="C384" s="30"/>
      <c r="D384" s="19" t="str">
        <f t="shared" si="51"/>
        <v/>
      </c>
      <c r="E384" s="19" t="str">
        <f t="shared" si="52"/>
        <v/>
      </c>
      <c r="F384" s="19" t="str">
        <f t="shared" si="53"/>
        <v/>
      </c>
      <c r="G384" s="19" t="str">
        <f t="shared" si="54"/>
        <v/>
      </c>
      <c r="H384" s="19" t="str">
        <f t="shared" si="55"/>
        <v/>
      </c>
      <c r="I384" s="19" t="str">
        <f t="shared" si="56"/>
        <v/>
      </c>
      <c r="J384" s="19" t="str">
        <f t="shared" si="57"/>
        <v/>
      </c>
      <c r="K384" s="19" t="str">
        <f t="shared" si="58"/>
        <v/>
      </c>
      <c r="L384" s="19" t="str">
        <f t="shared" si="59"/>
        <v/>
      </c>
      <c r="M384" s="19" t="str">
        <f t="shared" si="60"/>
        <v/>
      </c>
      <c r="O384" s="18"/>
      <c r="P384" s="18"/>
    </row>
    <row r="385" spans="1:16">
      <c r="A385" s="29"/>
      <c r="B385" s="30"/>
      <c r="C385" s="30"/>
      <c r="D385" s="19" t="str">
        <f t="shared" si="51"/>
        <v/>
      </c>
      <c r="E385" s="19" t="str">
        <f t="shared" si="52"/>
        <v/>
      </c>
      <c r="F385" s="19" t="str">
        <f t="shared" si="53"/>
        <v/>
      </c>
      <c r="G385" s="19" t="str">
        <f t="shared" si="54"/>
        <v/>
      </c>
      <c r="H385" s="19" t="str">
        <f t="shared" si="55"/>
        <v/>
      </c>
      <c r="I385" s="19" t="str">
        <f t="shared" si="56"/>
        <v/>
      </c>
      <c r="J385" s="19" t="str">
        <f t="shared" si="57"/>
        <v/>
      </c>
      <c r="K385" s="19" t="str">
        <f t="shared" si="58"/>
        <v/>
      </c>
      <c r="L385" s="19" t="str">
        <f t="shared" si="59"/>
        <v/>
      </c>
      <c r="M385" s="19" t="str">
        <f t="shared" si="60"/>
        <v/>
      </c>
      <c r="O385" s="18"/>
      <c r="P385" s="18"/>
    </row>
    <row r="386" spans="1:16">
      <c r="A386" s="29"/>
      <c r="B386" s="30"/>
      <c r="C386" s="30"/>
      <c r="D386" s="19" t="str">
        <f t="shared" si="51"/>
        <v/>
      </c>
      <c r="E386" s="19" t="str">
        <f t="shared" si="52"/>
        <v/>
      </c>
      <c r="F386" s="19" t="str">
        <f t="shared" si="53"/>
        <v/>
      </c>
      <c r="G386" s="19" t="str">
        <f t="shared" si="54"/>
        <v/>
      </c>
      <c r="H386" s="19" t="str">
        <f t="shared" si="55"/>
        <v/>
      </c>
      <c r="I386" s="19" t="str">
        <f t="shared" si="56"/>
        <v/>
      </c>
      <c r="J386" s="19" t="str">
        <f t="shared" si="57"/>
        <v/>
      </c>
      <c r="K386" s="19" t="str">
        <f t="shared" si="58"/>
        <v/>
      </c>
      <c r="L386" s="19" t="str">
        <f t="shared" si="59"/>
        <v/>
      </c>
      <c r="M386" s="19" t="str">
        <f t="shared" si="60"/>
        <v/>
      </c>
      <c r="O386" s="18"/>
      <c r="P386" s="18"/>
    </row>
    <row r="387" spans="1:16">
      <c r="A387" s="29"/>
      <c r="B387" s="30"/>
      <c r="C387" s="30"/>
      <c r="D387" s="19" t="str">
        <f t="shared" si="51"/>
        <v/>
      </c>
      <c r="E387" s="19" t="str">
        <f t="shared" si="52"/>
        <v/>
      </c>
      <c r="F387" s="19" t="str">
        <f t="shared" si="53"/>
        <v/>
      </c>
      <c r="G387" s="19" t="str">
        <f t="shared" si="54"/>
        <v/>
      </c>
      <c r="H387" s="19" t="str">
        <f t="shared" si="55"/>
        <v/>
      </c>
      <c r="I387" s="19" t="str">
        <f t="shared" si="56"/>
        <v/>
      </c>
      <c r="J387" s="19" t="str">
        <f t="shared" si="57"/>
        <v/>
      </c>
      <c r="K387" s="19" t="str">
        <f t="shared" si="58"/>
        <v/>
      </c>
      <c r="L387" s="19" t="str">
        <f t="shared" si="59"/>
        <v/>
      </c>
      <c r="M387" s="19" t="str">
        <f t="shared" si="60"/>
        <v/>
      </c>
      <c r="O387" s="18"/>
      <c r="P387" s="18"/>
    </row>
    <row r="388" spans="1:16">
      <c r="A388" s="29"/>
      <c r="B388" s="30"/>
      <c r="C388" s="30"/>
      <c r="D388" s="19" t="str">
        <f t="shared" si="51"/>
        <v/>
      </c>
      <c r="E388" s="19" t="str">
        <f t="shared" si="52"/>
        <v/>
      </c>
      <c r="F388" s="19" t="str">
        <f t="shared" si="53"/>
        <v/>
      </c>
      <c r="G388" s="19" t="str">
        <f t="shared" si="54"/>
        <v/>
      </c>
      <c r="H388" s="19" t="str">
        <f t="shared" si="55"/>
        <v/>
      </c>
      <c r="I388" s="19" t="str">
        <f t="shared" si="56"/>
        <v/>
      </c>
      <c r="J388" s="19" t="str">
        <f t="shared" si="57"/>
        <v/>
      </c>
      <c r="K388" s="19" t="str">
        <f t="shared" si="58"/>
        <v/>
      </c>
      <c r="L388" s="19" t="str">
        <f t="shared" si="59"/>
        <v/>
      </c>
      <c r="M388" s="19" t="str">
        <f t="shared" si="60"/>
        <v/>
      </c>
      <c r="O388" s="18"/>
      <c r="P388" s="18"/>
    </row>
    <row r="389" spans="1:16">
      <c r="A389" s="29"/>
      <c r="B389" s="30"/>
      <c r="C389" s="30"/>
      <c r="D389" s="19" t="str">
        <f t="shared" si="51"/>
        <v/>
      </c>
      <c r="E389" s="19" t="str">
        <f t="shared" si="52"/>
        <v/>
      </c>
      <c r="F389" s="19" t="str">
        <f t="shared" si="53"/>
        <v/>
      </c>
      <c r="G389" s="19" t="str">
        <f t="shared" si="54"/>
        <v/>
      </c>
      <c r="H389" s="19" t="str">
        <f t="shared" si="55"/>
        <v/>
      </c>
      <c r="I389" s="19" t="str">
        <f t="shared" si="56"/>
        <v/>
      </c>
      <c r="J389" s="19" t="str">
        <f t="shared" si="57"/>
        <v/>
      </c>
      <c r="K389" s="19" t="str">
        <f t="shared" si="58"/>
        <v/>
      </c>
      <c r="L389" s="19" t="str">
        <f t="shared" si="59"/>
        <v/>
      </c>
      <c r="M389" s="19" t="str">
        <f t="shared" si="60"/>
        <v/>
      </c>
      <c r="O389" s="18"/>
      <c r="P389" s="18"/>
    </row>
    <row r="390" spans="1:16">
      <c r="A390" s="29"/>
      <c r="B390" s="30"/>
      <c r="C390" s="30"/>
      <c r="D390" s="19" t="str">
        <f t="shared" si="51"/>
        <v/>
      </c>
      <c r="E390" s="19" t="str">
        <f t="shared" si="52"/>
        <v/>
      </c>
      <c r="F390" s="19" t="str">
        <f t="shared" si="53"/>
        <v/>
      </c>
      <c r="G390" s="19" t="str">
        <f t="shared" si="54"/>
        <v/>
      </c>
      <c r="H390" s="19" t="str">
        <f t="shared" si="55"/>
        <v/>
      </c>
      <c r="I390" s="19" t="str">
        <f t="shared" si="56"/>
        <v/>
      </c>
      <c r="J390" s="19" t="str">
        <f t="shared" si="57"/>
        <v/>
      </c>
      <c r="K390" s="19" t="str">
        <f t="shared" si="58"/>
        <v/>
      </c>
      <c r="L390" s="19" t="str">
        <f t="shared" si="59"/>
        <v/>
      </c>
      <c r="M390" s="19" t="str">
        <f t="shared" si="60"/>
        <v/>
      </c>
      <c r="O390" s="18"/>
      <c r="P390" s="18"/>
    </row>
    <row r="391" spans="1:16">
      <c r="A391" s="29"/>
      <c r="B391" s="30"/>
      <c r="C391" s="30"/>
      <c r="D391" s="19" t="str">
        <f t="shared" si="51"/>
        <v/>
      </c>
      <c r="E391" s="19" t="str">
        <f t="shared" si="52"/>
        <v/>
      </c>
      <c r="F391" s="19" t="str">
        <f t="shared" si="53"/>
        <v/>
      </c>
      <c r="G391" s="19" t="str">
        <f t="shared" si="54"/>
        <v/>
      </c>
      <c r="H391" s="19" t="str">
        <f t="shared" si="55"/>
        <v/>
      </c>
      <c r="I391" s="19" t="str">
        <f t="shared" si="56"/>
        <v/>
      </c>
      <c r="J391" s="19" t="str">
        <f t="shared" si="57"/>
        <v/>
      </c>
      <c r="K391" s="19" t="str">
        <f t="shared" si="58"/>
        <v/>
      </c>
      <c r="L391" s="19" t="str">
        <f t="shared" si="59"/>
        <v/>
      </c>
      <c r="M391" s="19" t="str">
        <f t="shared" si="60"/>
        <v/>
      </c>
      <c r="O391" s="18"/>
      <c r="P391" s="18"/>
    </row>
    <row r="392" spans="1:16">
      <c r="A392" s="29"/>
      <c r="B392" s="30"/>
      <c r="C392" s="30"/>
      <c r="D392" s="19" t="str">
        <f t="shared" si="51"/>
        <v/>
      </c>
      <c r="E392" s="19" t="str">
        <f t="shared" si="52"/>
        <v/>
      </c>
      <c r="F392" s="19" t="str">
        <f t="shared" si="53"/>
        <v/>
      </c>
      <c r="G392" s="19" t="str">
        <f t="shared" si="54"/>
        <v/>
      </c>
      <c r="H392" s="19" t="str">
        <f t="shared" si="55"/>
        <v/>
      </c>
      <c r="I392" s="19" t="str">
        <f t="shared" si="56"/>
        <v/>
      </c>
      <c r="J392" s="19" t="str">
        <f t="shared" si="57"/>
        <v/>
      </c>
      <c r="K392" s="19" t="str">
        <f t="shared" si="58"/>
        <v/>
      </c>
      <c r="L392" s="19" t="str">
        <f t="shared" si="59"/>
        <v/>
      </c>
      <c r="M392" s="19" t="str">
        <f t="shared" si="60"/>
        <v/>
      </c>
      <c r="O392" s="18"/>
      <c r="P392" s="18"/>
    </row>
    <row r="393" spans="1:16">
      <c r="A393" s="29"/>
      <c r="B393" s="30"/>
      <c r="C393" s="30"/>
      <c r="D393" s="19" t="str">
        <f t="shared" ref="D393:D456" si="61">IF(OR($B393="Y",$B393="Yes"),TRUE,IF(OR($B393="N",$B393="No"),FALSE,""))</f>
        <v/>
      </c>
      <c r="E393" s="19" t="str">
        <f t="shared" ref="E393:E456" si="62">IF($A393&gt;0,$A393/52,"")</f>
        <v/>
      </c>
      <c r="F393" s="19" t="str">
        <f t="shared" ref="F393:F456" si="63">IF(OR($B393="Y",$B393="Yes"),$E393,"")</f>
        <v/>
      </c>
      <c r="G393" s="19" t="str">
        <f t="shared" ref="G393:G456" si="64">IF(AND(LEFT($B393,1)="y",LEFT($C393,1)="b"),$E393,"")</f>
        <v/>
      </c>
      <c r="H393" s="19" t="str">
        <f t="shared" ref="H393:H456" si="65">IF(AND(LEFT($B393,1)="y",LEFT($C393,1)="e"),$E393,"")</f>
        <v/>
      </c>
      <c r="I393" s="19" t="str">
        <f t="shared" ref="I393:I456" si="66">IF(OR($B393="N",$B393="No"),$E393,"")</f>
        <v/>
      </c>
      <c r="J393" s="19" t="str">
        <f t="shared" ref="J393:J456" si="67">IF(AND(LEFT($B393,1)="n",LEFT($C393,1)="b"),$E393,"")</f>
        <v/>
      </c>
      <c r="K393" s="19" t="str">
        <f t="shared" ref="K393:K456" si="68">IF(AND(LEFT($B393,1)="n",LEFT($C393,1)="e"),$E393,"")</f>
        <v/>
      </c>
      <c r="L393" s="19" t="str">
        <f t="shared" ref="L393:L456" si="69">IF(LEFT($C393,1)="b",$E393,"")</f>
        <v/>
      </c>
      <c r="M393" s="19" t="str">
        <f t="shared" ref="M393:M456" si="70">IF(LEFT($C393,1)="e",$E393,"")</f>
        <v/>
      </c>
      <c r="O393" s="18"/>
      <c r="P393" s="18"/>
    </row>
    <row r="394" spans="1:16">
      <c r="A394" s="29"/>
      <c r="B394" s="30"/>
      <c r="C394" s="30"/>
      <c r="D394" s="19" t="str">
        <f t="shared" si="61"/>
        <v/>
      </c>
      <c r="E394" s="19" t="str">
        <f t="shared" si="62"/>
        <v/>
      </c>
      <c r="F394" s="19" t="str">
        <f t="shared" si="63"/>
        <v/>
      </c>
      <c r="G394" s="19" t="str">
        <f t="shared" si="64"/>
        <v/>
      </c>
      <c r="H394" s="19" t="str">
        <f t="shared" si="65"/>
        <v/>
      </c>
      <c r="I394" s="19" t="str">
        <f t="shared" si="66"/>
        <v/>
      </c>
      <c r="J394" s="19" t="str">
        <f t="shared" si="67"/>
        <v/>
      </c>
      <c r="K394" s="19" t="str">
        <f t="shared" si="68"/>
        <v/>
      </c>
      <c r="L394" s="19" t="str">
        <f t="shared" si="69"/>
        <v/>
      </c>
      <c r="M394" s="19" t="str">
        <f t="shared" si="70"/>
        <v/>
      </c>
      <c r="O394" s="18"/>
      <c r="P394" s="18"/>
    </row>
    <row r="395" spans="1:16">
      <c r="A395" s="29"/>
      <c r="B395" s="30"/>
      <c r="C395" s="30"/>
      <c r="D395" s="19" t="str">
        <f t="shared" si="61"/>
        <v/>
      </c>
      <c r="E395" s="19" t="str">
        <f t="shared" si="62"/>
        <v/>
      </c>
      <c r="F395" s="19" t="str">
        <f t="shared" si="63"/>
        <v/>
      </c>
      <c r="G395" s="19" t="str">
        <f t="shared" si="64"/>
        <v/>
      </c>
      <c r="H395" s="19" t="str">
        <f t="shared" si="65"/>
        <v/>
      </c>
      <c r="I395" s="19" t="str">
        <f t="shared" si="66"/>
        <v/>
      </c>
      <c r="J395" s="19" t="str">
        <f t="shared" si="67"/>
        <v/>
      </c>
      <c r="K395" s="19" t="str">
        <f t="shared" si="68"/>
        <v/>
      </c>
      <c r="L395" s="19" t="str">
        <f t="shared" si="69"/>
        <v/>
      </c>
      <c r="M395" s="19" t="str">
        <f t="shared" si="70"/>
        <v/>
      </c>
      <c r="O395" s="18"/>
      <c r="P395" s="18"/>
    </row>
    <row r="396" spans="1:16">
      <c r="A396" s="29"/>
      <c r="B396" s="30"/>
      <c r="C396" s="30"/>
      <c r="D396" s="19" t="str">
        <f t="shared" si="61"/>
        <v/>
      </c>
      <c r="E396" s="19" t="str">
        <f t="shared" si="62"/>
        <v/>
      </c>
      <c r="F396" s="19" t="str">
        <f t="shared" si="63"/>
        <v/>
      </c>
      <c r="G396" s="19" t="str">
        <f t="shared" si="64"/>
        <v/>
      </c>
      <c r="H396" s="19" t="str">
        <f t="shared" si="65"/>
        <v/>
      </c>
      <c r="I396" s="19" t="str">
        <f t="shared" si="66"/>
        <v/>
      </c>
      <c r="J396" s="19" t="str">
        <f t="shared" si="67"/>
        <v/>
      </c>
      <c r="K396" s="19" t="str">
        <f t="shared" si="68"/>
        <v/>
      </c>
      <c r="L396" s="19" t="str">
        <f t="shared" si="69"/>
        <v/>
      </c>
      <c r="M396" s="19" t="str">
        <f t="shared" si="70"/>
        <v/>
      </c>
      <c r="O396" s="18"/>
      <c r="P396" s="18"/>
    </row>
    <row r="397" spans="1:16">
      <c r="A397" s="29"/>
      <c r="B397" s="30"/>
      <c r="C397" s="30"/>
      <c r="D397" s="19" t="str">
        <f t="shared" si="61"/>
        <v/>
      </c>
      <c r="E397" s="19" t="str">
        <f t="shared" si="62"/>
        <v/>
      </c>
      <c r="F397" s="19" t="str">
        <f t="shared" si="63"/>
        <v/>
      </c>
      <c r="G397" s="19" t="str">
        <f t="shared" si="64"/>
        <v/>
      </c>
      <c r="H397" s="19" t="str">
        <f t="shared" si="65"/>
        <v/>
      </c>
      <c r="I397" s="19" t="str">
        <f t="shared" si="66"/>
        <v/>
      </c>
      <c r="J397" s="19" t="str">
        <f t="shared" si="67"/>
        <v/>
      </c>
      <c r="K397" s="19" t="str">
        <f t="shared" si="68"/>
        <v/>
      </c>
      <c r="L397" s="19" t="str">
        <f t="shared" si="69"/>
        <v/>
      </c>
      <c r="M397" s="19" t="str">
        <f t="shared" si="70"/>
        <v/>
      </c>
      <c r="O397" s="18"/>
      <c r="P397" s="18"/>
    </row>
    <row r="398" spans="1:16">
      <c r="A398" s="29"/>
      <c r="B398" s="30"/>
      <c r="C398" s="30"/>
      <c r="D398" s="19" t="str">
        <f t="shared" si="61"/>
        <v/>
      </c>
      <c r="E398" s="19" t="str">
        <f t="shared" si="62"/>
        <v/>
      </c>
      <c r="F398" s="19" t="str">
        <f t="shared" si="63"/>
        <v/>
      </c>
      <c r="G398" s="19" t="str">
        <f t="shared" si="64"/>
        <v/>
      </c>
      <c r="H398" s="19" t="str">
        <f t="shared" si="65"/>
        <v/>
      </c>
      <c r="I398" s="19" t="str">
        <f t="shared" si="66"/>
        <v/>
      </c>
      <c r="J398" s="19" t="str">
        <f t="shared" si="67"/>
        <v/>
      </c>
      <c r="K398" s="19" t="str">
        <f t="shared" si="68"/>
        <v/>
      </c>
      <c r="L398" s="19" t="str">
        <f t="shared" si="69"/>
        <v/>
      </c>
      <c r="M398" s="19" t="str">
        <f t="shared" si="70"/>
        <v/>
      </c>
      <c r="O398" s="18"/>
      <c r="P398" s="18"/>
    </row>
    <row r="399" spans="1:16">
      <c r="A399" s="29"/>
      <c r="B399" s="30"/>
      <c r="C399" s="30"/>
      <c r="D399" s="19" t="str">
        <f t="shared" si="61"/>
        <v/>
      </c>
      <c r="E399" s="19" t="str">
        <f t="shared" si="62"/>
        <v/>
      </c>
      <c r="F399" s="19" t="str">
        <f t="shared" si="63"/>
        <v/>
      </c>
      <c r="G399" s="19" t="str">
        <f t="shared" si="64"/>
        <v/>
      </c>
      <c r="H399" s="19" t="str">
        <f t="shared" si="65"/>
        <v/>
      </c>
      <c r="I399" s="19" t="str">
        <f t="shared" si="66"/>
        <v/>
      </c>
      <c r="J399" s="19" t="str">
        <f t="shared" si="67"/>
        <v/>
      </c>
      <c r="K399" s="19" t="str">
        <f t="shared" si="68"/>
        <v/>
      </c>
      <c r="L399" s="19" t="str">
        <f t="shared" si="69"/>
        <v/>
      </c>
      <c r="M399" s="19" t="str">
        <f t="shared" si="70"/>
        <v/>
      </c>
      <c r="O399" s="18"/>
      <c r="P399" s="18"/>
    </row>
    <row r="400" spans="1:16">
      <c r="A400" s="29"/>
      <c r="B400" s="30"/>
      <c r="C400" s="30"/>
      <c r="D400" s="19" t="str">
        <f t="shared" si="61"/>
        <v/>
      </c>
      <c r="E400" s="19" t="str">
        <f t="shared" si="62"/>
        <v/>
      </c>
      <c r="F400" s="19" t="str">
        <f t="shared" si="63"/>
        <v/>
      </c>
      <c r="G400" s="19" t="str">
        <f t="shared" si="64"/>
        <v/>
      </c>
      <c r="H400" s="19" t="str">
        <f t="shared" si="65"/>
        <v/>
      </c>
      <c r="I400" s="19" t="str">
        <f t="shared" si="66"/>
        <v/>
      </c>
      <c r="J400" s="19" t="str">
        <f t="shared" si="67"/>
        <v/>
      </c>
      <c r="K400" s="19" t="str">
        <f t="shared" si="68"/>
        <v/>
      </c>
      <c r="L400" s="19" t="str">
        <f t="shared" si="69"/>
        <v/>
      </c>
      <c r="M400" s="19" t="str">
        <f t="shared" si="70"/>
        <v/>
      </c>
      <c r="O400" s="18"/>
      <c r="P400" s="18"/>
    </row>
    <row r="401" spans="1:16">
      <c r="A401" s="29"/>
      <c r="B401" s="30"/>
      <c r="C401" s="30"/>
      <c r="D401" s="19" t="str">
        <f t="shared" si="61"/>
        <v/>
      </c>
      <c r="E401" s="19" t="str">
        <f t="shared" si="62"/>
        <v/>
      </c>
      <c r="F401" s="19" t="str">
        <f t="shared" si="63"/>
        <v/>
      </c>
      <c r="G401" s="19" t="str">
        <f t="shared" si="64"/>
        <v/>
      </c>
      <c r="H401" s="19" t="str">
        <f t="shared" si="65"/>
        <v/>
      </c>
      <c r="I401" s="19" t="str">
        <f t="shared" si="66"/>
        <v/>
      </c>
      <c r="J401" s="19" t="str">
        <f t="shared" si="67"/>
        <v/>
      </c>
      <c r="K401" s="19" t="str">
        <f t="shared" si="68"/>
        <v/>
      </c>
      <c r="L401" s="19" t="str">
        <f t="shared" si="69"/>
        <v/>
      </c>
      <c r="M401" s="19" t="str">
        <f t="shared" si="70"/>
        <v/>
      </c>
      <c r="O401" s="18"/>
      <c r="P401" s="18"/>
    </row>
    <row r="402" spans="1:16">
      <c r="A402" s="29"/>
      <c r="B402" s="30"/>
      <c r="C402" s="30"/>
      <c r="D402" s="19" t="str">
        <f t="shared" si="61"/>
        <v/>
      </c>
      <c r="E402" s="19" t="str">
        <f t="shared" si="62"/>
        <v/>
      </c>
      <c r="F402" s="19" t="str">
        <f t="shared" si="63"/>
        <v/>
      </c>
      <c r="G402" s="19" t="str">
        <f t="shared" si="64"/>
        <v/>
      </c>
      <c r="H402" s="19" t="str">
        <f t="shared" si="65"/>
        <v/>
      </c>
      <c r="I402" s="19" t="str">
        <f t="shared" si="66"/>
        <v/>
      </c>
      <c r="J402" s="19" t="str">
        <f t="shared" si="67"/>
        <v/>
      </c>
      <c r="K402" s="19" t="str">
        <f t="shared" si="68"/>
        <v/>
      </c>
      <c r="L402" s="19" t="str">
        <f t="shared" si="69"/>
        <v/>
      </c>
      <c r="M402" s="19" t="str">
        <f t="shared" si="70"/>
        <v/>
      </c>
      <c r="O402" s="18"/>
      <c r="P402" s="18"/>
    </row>
    <row r="403" spans="1:16">
      <c r="A403" s="29"/>
      <c r="B403" s="30"/>
      <c r="C403" s="30"/>
      <c r="D403" s="19" t="str">
        <f t="shared" si="61"/>
        <v/>
      </c>
      <c r="E403" s="19" t="str">
        <f t="shared" si="62"/>
        <v/>
      </c>
      <c r="F403" s="19" t="str">
        <f t="shared" si="63"/>
        <v/>
      </c>
      <c r="G403" s="19" t="str">
        <f t="shared" si="64"/>
        <v/>
      </c>
      <c r="H403" s="19" t="str">
        <f t="shared" si="65"/>
        <v/>
      </c>
      <c r="I403" s="19" t="str">
        <f t="shared" si="66"/>
        <v/>
      </c>
      <c r="J403" s="19" t="str">
        <f t="shared" si="67"/>
        <v/>
      </c>
      <c r="K403" s="19" t="str">
        <f t="shared" si="68"/>
        <v/>
      </c>
      <c r="L403" s="19" t="str">
        <f t="shared" si="69"/>
        <v/>
      </c>
      <c r="M403" s="19" t="str">
        <f t="shared" si="70"/>
        <v/>
      </c>
      <c r="O403" s="18"/>
      <c r="P403" s="18"/>
    </row>
    <row r="404" spans="1:16">
      <c r="A404" s="29"/>
      <c r="B404" s="30"/>
      <c r="C404" s="30"/>
      <c r="D404" s="19" t="str">
        <f t="shared" si="61"/>
        <v/>
      </c>
      <c r="E404" s="19" t="str">
        <f t="shared" si="62"/>
        <v/>
      </c>
      <c r="F404" s="19" t="str">
        <f t="shared" si="63"/>
        <v/>
      </c>
      <c r="G404" s="19" t="str">
        <f t="shared" si="64"/>
        <v/>
      </c>
      <c r="H404" s="19" t="str">
        <f t="shared" si="65"/>
        <v/>
      </c>
      <c r="I404" s="19" t="str">
        <f t="shared" si="66"/>
        <v/>
      </c>
      <c r="J404" s="19" t="str">
        <f t="shared" si="67"/>
        <v/>
      </c>
      <c r="K404" s="19" t="str">
        <f t="shared" si="68"/>
        <v/>
      </c>
      <c r="L404" s="19" t="str">
        <f t="shared" si="69"/>
        <v/>
      </c>
      <c r="M404" s="19" t="str">
        <f t="shared" si="70"/>
        <v/>
      </c>
      <c r="O404" s="18"/>
      <c r="P404" s="18"/>
    </row>
    <row r="405" spans="1:16">
      <c r="A405" s="29"/>
      <c r="B405" s="30"/>
      <c r="C405" s="30"/>
      <c r="D405" s="19" t="str">
        <f t="shared" si="61"/>
        <v/>
      </c>
      <c r="E405" s="19" t="str">
        <f t="shared" si="62"/>
        <v/>
      </c>
      <c r="F405" s="19" t="str">
        <f t="shared" si="63"/>
        <v/>
      </c>
      <c r="G405" s="19" t="str">
        <f t="shared" si="64"/>
        <v/>
      </c>
      <c r="H405" s="19" t="str">
        <f t="shared" si="65"/>
        <v/>
      </c>
      <c r="I405" s="19" t="str">
        <f t="shared" si="66"/>
        <v/>
      </c>
      <c r="J405" s="19" t="str">
        <f t="shared" si="67"/>
        <v/>
      </c>
      <c r="K405" s="19" t="str">
        <f t="shared" si="68"/>
        <v/>
      </c>
      <c r="L405" s="19" t="str">
        <f t="shared" si="69"/>
        <v/>
      </c>
      <c r="M405" s="19" t="str">
        <f t="shared" si="70"/>
        <v/>
      </c>
      <c r="O405" s="18"/>
      <c r="P405" s="18"/>
    </row>
    <row r="406" spans="1:16">
      <c r="A406" s="29"/>
      <c r="B406" s="30"/>
      <c r="C406" s="30"/>
      <c r="D406" s="19" t="str">
        <f t="shared" si="61"/>
        <v/>
      </c>
      <c r="E406" s="19" t="str">
        <f t="shared" si="62"/>
        <v/>
      </c>
      <c r="F406" s="19" t="str">
        <f t="shared" si="63"/>
        <v/>
      </c>
      <c r="G406" s="19" t="str">
        <f t="shared" si="64"/>
        <v/>
      </c>
      <c r="H406" s="19" t="str">
        <f t="shared" si="65"/>
        <v/>
      </c>
      <c r="I406" s="19" t="str">
        <f t="shared" si="66"/>
        <v/>
      </c>
      <c r="J406" s="19" t="str">
        <f t="shared" si="67"/>
        <v/>
      </c>
      <c r="K406" s="19" t="str">
        <f t="shared" si="68"/>
        <v/>
      </c>
      <c r="L406" s="19" t="str">
        <f t="shared" si="69"/>
        <v/>
      </c>
      <c r="M406" s="19" t="str">
        <f t="shared" si="70"/>
        <v/>
      </c>
      <c r="O406" s="18"/>
      <c r="P406" s="18"/>
    </row>
    <row r="407" spans="1:16">
      <c r="A407" s="29"/>
      <c r="B407" s="30"/>
      <c r="C407" s="30"/>
      <c r="D407" s="19" t="str">
        <f t="shared" si="61"/>
        <v/>
      </c>
      <c r="E407" s="19" t="str">
        <f t="shared" si="62"/>
        <v/>
      </c>
      <c r="F407" s="19" t="str">
        <f t="shared" si="63"/>
        <v/>
      </c>
      <c r="G407" s="19" t="str">
        <f t="shared" si="64"/>
        <v/>
      </c>
      <c r="H407" s="19" t="str">
        <f t="shared" si="65"/>
        <v/>
      </c>
      <c r="I407" s="19" t="str">
        <f t="shared" si="66"/>
        <v/>
      </c>
      <c r="J407" s="19" t="str">
        <f t="shared" si="67"/>
        <v/>
      </c>
      <c r="K407" s="19" t="str">
        <f t="shared" si="68"/>
        <v/>
      </c>
      <c r="L407" s="19" t="str">
        <f t="shared" si="69"/>
        <v/>
      </c>
      <c r="M407" s="19" t="str">
        <f t="shared" si="70"/>
        <v/>
      </c>
      <c r="O407" s="18"/>
      <c r="P407" s="18"/>
    </row>
    <row r="408" spans="1:16">
      <c r="A408" s="29"/>
      <c r="B408" s="30"/>
      <c r="C408" s="30"/>
      <c r="D408" s="19" t="str">
        <f t="shared" si="61"/>
        <v/>
      </c>
      <c r="E408" s="19" t="str">
        <f t="shared" si="62"/>
        <v/>
      </c>
      <c r="F408" s="19" t="str">
        <f t="shared" si="63"/>
        <v/>
      </c>
      <c r="G408" s="19" t="str">
        <f t="shared" si="64"/>
        <v/>
      </c>
      <c r="H408" s="19" t="str">
        <f t="shared" si="65"/>
        <v/>
      </c>
      <c r="I408" s="19" t="str">
        <f t="shared" si="66"/>
        <v/>
      </c>
      <c r="J408" s="19" t="str">
        <f t="shared" si="67"/>
        <v/>
      </c>
      <c r="K408" s="19" t="str">
        <f t="shared" si="68"/>
        <v/>
      </c>
      <c r="L408" s="19" t="str">
        <f t="shared" si="69"/>
        <v/>
      </c>
      <c r="M408" s="19" t="str">
        <f t="shared" si="70"/>
        <v/>
      </c>
      <c r="O408" s="18"/>
      <c r="P408" s="18"/>
    </row>
    <row r="409" spans="1:16">
      <c r="A409" s="29"/>
      <c r="B409" s="30"/>
      <c r="C409" s="30"/>
      <c r="D409" s="19" t="str">
        <f t="shared" si="61"/>
        <v/>
      </c>
      <c r="E409" s="19" t="str">
        <f t="shared" si="62"/>
        <v/>
      </c>
      <c r="F409" s="19" t="str">
        <f t="shared" si="63"/>
        <v/>
      </c>
      <c r="G409" s="19" t="str">
        <f t="shared" si="64"/>
        <v/>
      </c>
      <c r="H409" s="19" t="str">
        <f t="shared" si="65"/>
        <v/>
      </c>
      <c r="I409" s="19" t="str">
        <f t="shared" si="66"/>
        <v/>
      </c>
      <c r="J409" s="19" t="str">
        <f t="shared" si="67"/>
        <v/>
      </c>
      <c r="K409" s="19" t="str">
        <f t="shared" si="68"/>
        <v/>
      </c>
      <c r="L409" s="19" t="str">
        <f t="shared" si="69"/>
        <v/>
      </c>
      <c r="M409" s="19" t="str">
        <f t="shared" si="70"/>
        <v/>
      </c>
      <c r="O409" s="18"/>
      <c r="P409" s="18"/>
    </row>
    <row r="410" spans="1:16">
      <c r="A410" s="29"/>
      <c r="B410" s="30"/>
      <c r="C410" s="30"/>
      <c r="D410" s="19" t="str">
        <f t="shared" si="61"/>
        <v/>
      </c>
      <c r="E410" s="19" t="str">
        <f t="shared" si="62"/>
        <v/>
      </c>
      <c r="F410" s="19" t="str">
        <f t="shared" si="63"/>
        <v/>
      </c>
      <c r="G410" s="19" t="str">
        <f t="shared" si="64"/>
        <v/>
      </c>
      <c r="H410" s="19" t="str">
        <f t="shared" si="65"/>
        <v/>
      </c>
      <c r="I410" s="19" t="str">
        <f t="shared" si="66"/>
        <v/>
      </c>
      <c r="J410" s="19" t="str">
        <f t="shared" si="67"/>
        <v/>
      </c>
      <c r="K410" s="19" t="str">
        <f t="shared" si="68"/>
        <v/>
      </c>
      <c r="L410" s="19" t="str">
        <f t="shared" si="69"/>
        <v/>
      </c>
      <c r="M410" s="19" t="str">
        <f t="shared" si="70"/>
        <v/>
      </c>
      <c r="O410" s="18"/>
      <c r="P410" s="18"/>
    </row>
    <row r="411" spans="1:16">
      <c r="A411" s="29"/>
      <c r="B411" s="30"/>
      <c r="C411" s="30"/>
      <c r="D411" s="19" t="str">
        <f t="shared" si="61"/>
        <v/>
      </c>
      <c r="E411" s="19" t="str">
        <f t="shared" si="62"/>
        <v/>
      </c>
      <c r="F411" s="19" t="str">
        <f t="shared" si="63"/>
        <v/>
      </c>
      <c r="G411" s="19" t="str">
        <f t="shared" si="64"/>
        <v/>
      </c>
      <c r="H411" s="19" t="str">
        <f t="shared" si="65"/>
        <v/>
      </c>
      <c r="I411" s="19" t="str">
        <f t="shared" si="66"/>
        <v/>
      </c>
      <c r="J411" s="19" t="str">
        <f t="shared" si="67"/>
        <v/>
      </c>
      <c r="K411" s="19" t="str">
        <f t="shared" si="68"/>
        <v/>
      </c>
      <c r="L411" s="19" t="str">
        <f t="shared" si="69"/>
        <v/>
      </c>
      <c r="M411" s="19" t="str">
        <f t="shared" si="70"/>
        <v/>
      </c>
      <c r="O411" s="18"/>
      <c r="P411" s="18"/>
    </row>
    <row r="412" spans="1:16">
      <c r="A412" s="29"/>
      <c r="B412" s="30"/>
      <c r="C412" s="30"/>
      <c r="D412" s="19" t="str">
        <f t="shared" si="61"/>
        <v/>
      </c>
      <c r="E412" s="19" t="str">
        <f t="shared" si="62"/>
        <v/>
      </c>
      <c r="F412" s="19" t="str">
        <f t="shared" si="63"/>
        <v/>
      </c>
      <c r="G412" s="19" t="str">
        <f t="shared" si="64"/>
        <v/>
      </c>
      <c r="H412" s="19" t="str">
        <f t="shared" si="65"/>
        <v/>
      </c>
      <c r="I412" s="19" t="str">
        <f t="shared" si="66"/>
        <v/>
      </c>
      <c r="J412" s="19" t="str">
        <f t="shared" si="67"/>
        <v/>
      </c>
      <c r="K412" s="19" t="str">
        <f t="shared" si="68"/>
        <v/>
      </c>
      <c r="L412" s="19" t="str">
        <f t="shared" si="69"/>
        <v/>
      </c>
      <c r="M412" s="19" t="str">
        <f t="shared" si="70"/>
        <v/>
      </c>
      <c r="O412" s="18"/>
      <c r="P412" s="18"/>
    </row>
    <row r="413" spans="1:16">
      <c r="A413" s="29"/>
      <c r="B413" s="30"/>
      <c r="C413" s="30"/>
      <c r="D413" s="19" t="str">
        <f t="shared" si="61"/>
        <v/>
      </c>
      <c r="E413" s="19" t="str">
        <f t="shared" si="62"/>
        <v/>
      </c>
      <c r="F413" s="19" t="str">
        <f t="shared" si="63"/>
        <v/>
      </c>
      <c r="G413" s="19" t="str">
        <f t="shared" si="64"/>
        <v/>
      </c>
      <c r="H413" s="19" t="str">
        <f t="shared" si="65"/>
        <v/>
      </c>
      <c r="I413" s="19" t="str">
        <f t="shared" si="66"/>
        <v/>
      </c>
      <c r="J413" s="19" t="str">
        <f t="shared" si="67"/>
        <v/>
      </c>
      <c r="K413" s="19" t="str">
        <f t="shared" si="68"/>
        <v/>
      </c>
      <c r="L413" s="19" t="str">
        <f t="shared" si="69"/>
        <v/>
      </c>
      <c r="M413" s="19" t="str">
        <f t="shared" si="70"/>
        <v/>
      </c>
      <c r="O413" s="18"/>
      <c r="P413" s="18"/>
    </row>
    <row r="414" spans="1:16">
      <c r="A414" s="29"/>
      <c r="B414" s="30"/>
      <c r="C414" s="30"/>
      <c r="D414" s="19" t="str">
        <f t="shared" si="61"/>
        <v/>
      </c>
      <c r="E414" s="19" t="str">
        <f t="shared" si="62"/>
        <v/>
      </c>
      <c r="F414" s="19" t="str">
        <f t="shared" si="63"/>
        <v/>
      </c>
      <c r="G414" s="19" t="str">
        <f t="shared" si="64"/>
        <v/>
      </c>
      <c r="H414" s="19" t="str">
        <f t="shared" si="65"/>
        <v/>
      </c>
      <c r="I414" s="19" t="str">
        <f t="shared" si="66"/>
        <v/>
      </c>
      <c r="J414" s="19" t="str">
        <f t="shared" si="67"/>
        <v/>
      </c>
      <c r="K414" s="19" t="str">
        <f t="shared" si="68"/>
        <v/>
      </c>
      <c r="L414" s="19" t="str">
        <f t="shared" si="69"/>
        <v/>
      </c>
      <c r="M414" s="19" t="str">
        <f t="shared" si="70"/>
        <v/>
      </c>
      <c r="O414" s="18"/>
      <c r="P414" s="18"/>
    </row>
    <row r="415" spans="1:16">
      <c r="A415" s="29"/>
      <c r="B415" s="30"/>
      <c r="C415" s="30"/>
      <c r="D415" s="19" t="str">
        <f t="shared" si="61"/>
        <v/>
      </c>
      <c r="E415" s="19" t="str">
        <f t="shared" si="62"/>
        <v/>
      </c>
      <c r="F415" s="19" t="str">
        <f t="shared" si="63"/>
        <v/>
      </c>
      <c r="G415" s="19" t="str">
        <f t="shared" si="64"/>
        <v/>
      </c>
      <c r="H415" s="19" t="str">
        <f t="shared" si="65"/>
        <v/>
      </c>
      <c r="I415" s="19" t="str">
        <f t="shared" si="66"/>
        <v/>
      </c>
      <c r="J415" s="19" t="str">
        <f t="shared" si="67"/>
        <v/>
      </c>
      <c r="K415" s="19" t="str">
        <f t="shared" si="68"/>
        <v/>
      </c>
      <c r="L415" s="19" t="str">
        <f t="shared" si="69"/>
        <v/>
      </c>
      <c r="M415" s="19" t="str">
        <f t="shared" si="70"/>
        <v/>
      </c>
      <c r="O415" s="18"/>
      <c r="P415" s="18"/>
    </row>
    <row r="416" spans="1:16">
      <c r="A416" s="29"/>
      <c r="B416" s="30"/>
      <c r="C416" s="30"/>
      <c r="D416" s="19" t="str">
        <f t="shared" si="61"/>
        <v/>
      </c>
      <c r="E416" s="19" t="str">
        <f t="shared" si="62"/>
        <v/>
      </c>
      <c r="F416" s="19" t="str">
        <f t="shared" si="63"/>
        <v/>
      </c>
      <c r="G416" s="19" t="str">
        <f t="shared" si="64"/>
        <v/>
      </c>
      <c r="H416" s="19" t="str">
        <f t="shared" si="65"/>
        <v/>
      </c>
      <c r="I416" s="19" t="str">
        <f t="shared" si="66"/>
        <v/>
      </c>
      <c r="J416" s="19" t="str">
        <f t="shared" si="67"/>
        <v/>
      </c>
      <c r="K416" s="19" t="str">
        <f t="shared" si="68"/>
        <v/>
      </c>
      <c r="L416" s="19" t="str">
        <f t="shared" si="69"/>
        <v/>
      </c>
      <c r="M416" s="19" t="str">
        <f t="shared" si="70"/>
        <v/>
      </c>
      <c r="O416" s="18"/>
      <c r="P416" s="18"/>
    </row>
    <row r="417" spans="1:16">
      <c r="A417" s="29"/>
      <c r="B417" s="30"/>
      <c r="C417" s="30"/>
      <c r="D417" s="19" t="str">
        <f t="shared" si="61"/>
        <v/>
      </c>
      <c r="E417" s="19" t="str">
        <f t="shared" si="62"/>
        <v/>
      </c>
      <c r="F417" s="19" t="str">
        <f t="shared" si="63"/>
        <v/>
      </c>
      <c r="G417" s="19" t="str">
        <f t="shared" si="64"/>
        <v/>
      </c>
      <c r="H417" s="19" t="str">
        <f t="shared" si="65"/>
        <v/>
      </c>
      <c r="I417" s="19" t="str">
        <f t="shared" si="66"/>
        <v/>
      </c>
      <c r="J417" s="19" t="str">
        <f t="shared" si="67"/>
        <v/>
      </c>
      <c r="K417" s="19" t="str">
        <f t="shared" si="68"/>
        <v/>
      </c>
      <c r="L417" s="19" t="str">
        <f t="shared" si="69"/>
        <v/>
      </c>
      <c r="M417" s="19" t="str">
        <f t="shared" si="70"/>
        <v/>
      </c>
      <c r="O417" s="18"/>
      <c r="P417" s="18"/>
    </row>
    <row r="418" spans="1:16">
      <c r="A418" s="29"/>
      <c r="B418" s="30"/>
      <c r="C418" s="30"/>
      <c r="D418" s="19" t="str">
        <f t="shared" si="61"/>
        <v/>
      </c>
      <c r="E418" s="19" t="str">
        <f t="shared" si="62"/>
        <v/>
      </c>
      <c r="F418" s="19" t="str">
        <f t="shared" si="63"/>
        <v/>
      </c>
      <c r="G418" s="19" t="str">
        <f t="shared" si="64"/>
        <v/>
      </c>
      <c r="H418" s="19" t="str">
        <f t="shared" si="65"/>
        <v/>
      </c>
      <c r="I418" s="19" t="str">
        <f t="shared" si="66"/>
        <v/>
      </c>
      <c r="J418" s="19" t="str">
        <f t="shared" si="67"/>
        <v/>
      </c>
      <c r="K418" s="19" t="str">
        <f t="shared" si="68"/>
        <v/>
      </c>
      <c r="L418" s="19" t="str">
        <f t="shared" si="69"/>
        <v/>
      </c>
      <c r="M418" s="19" t="str">
        <f t="shared" si="70"/>
        <v/>
      </c>
      <c r="O418" s="18"/>
      <c r="P418" s="18"/>
    </row>
    <row r="419" spans="1:16">
      <c r="A419" s="29"/>
      <c r="B419" s="30"/>
      <c r="C419" s="30"/>
      <c r="D419" s="19" t="str">
        <f t="shared" si="61"/>
        <v/>
      </c>
      <c r="E419" s="19" t="str">
        <f t="shared" si="62"/>
        <v/>
      </c>
      <c r="F419" s="19" t="str">
        <f t="shared" si="63"/>
        <v/>
      </c>
      <c r="G419" s="19" t="str">
        <f t="shared" si="64"/>
        <v/>
      </c>
      <c r="H419" s="19" t="str">
        <f t="shared" si="65"/>
        <v/>
      </c>
      <c r="I419" s="19" t="str">
        <f t="shared" si="66"/>
        <v/>
      </c>
      <c r="J419" s="19" t="str">
        <f t="shared" si="67"/>
        <v/>
      </c>
      <c r="K419" s="19" t="str">
        <f t="shared" si="68"/>
        <v/>
      </c>
      <c r="L419" s="19" t="str">
        <f t="shared" si="69"/>
        <v/>
      </c>
      <c r="M419" s="19" t="str">
        <f t="shared" si="70"/>
        <v/>
      </c>
      <c r="O419" s="18"/>
      <c r="P419" s="18"/>
    </row>
    <row r="420" spans="1:16">
      <c r="A420" s="29"/>
      <c r="B420" s="30"/>
      <c r="C420" s="30"/>
      <c r="D420" s="19" t="str">
        <f t="shared" si="61"/>
        <v/>
      </c>
      <c r="E420" s="19" t="str">
        <f t="shared" si="62"/>
        <v/>
      </c>
      <c r="F420" s="19" t="str">
        <f t="shared" si="63"/>
        <v/>
      </c>
      <c r="G420" s="19" t="str">
        <f t="shared" si="64"/>
        <v/>
      </c>
      <c r="H420" s="19" t="str">
        <f t="shared" si="65"/>
        <v/>
      </c>
      <c r="I420" s="19" t="str">
        <f t="shared" si="66"/>
        <v/>
      </c>
      <c r="J420" s="19" t="str">
        <f t="shared" si="67"/>
        <v/>
      </c>
      <c r="K420" s="19" t="str">
        <f t="shared" si="68"/>
        <v/>
      </c>
      <c r="L420" s="19" t="str">
        <f t="shared" si="69"/>
        <v/>
      </c>
      <c r="M420" s="19" t="str">
        <f t="shared" si="70"/>
        <v/>
      </c>
      <c r="O420" s="18"/>
      <c r="P420" s="18"/>
    </row>
    <row r="421" spans="1:16">
      <c r="A421" s="29"/>
      <c r="B421" s="30"/>
      <c r="C421" s="30"/>
      <c r="D421" s="19" t="str">
        <f t="shared" si="61"/>
        <v/>
      </c>
      <c r="E421" s="19" t="str">
        <f t="shared" si="62"/>
        <v/>
      </c>
      <c r="F421" s="19" t="str">
        <f t="shared" si="63"/>
        <v/>
      </c>
      <c r="G421" s="19" t="str">
        <f t="shared" si="64"/>
        <v/>
      </c>
      <c r="H421" s="19" t="str">
        <f t="shared" si="65"/>
        <v/>
      </c>
      <c r="I421" s="19" t="str">
        <f t="shared" si="66"/>
        <v/>
      </c>
      <c r="J421" s="19" t="str">
        <f t="shared" si="67"/>
        <v/>
      </c>
      <c r="K421" s="19" t="str">
        <f t="shared" si="68"/>
        <v/>
      </c>
      <c r="L421" s="19" t="str">
        <f t="shared" si="69"/>
        <v/>
      </c>
      <c r="M421" s="19" t="str">
        <f t="shared" si="70"/>
        <v/>
      </c>
      <c r="O421" s="18"/>
      <c r="P421" s="18"/>
    </row>
    <row r="422" spans="1:16">
      <c r="A422" s="29"/>
      <c r="B422" s="30"/>
      <c r="C422" s="30"/>
      <c r="D422" s="19" t="str">
        <f t="shared" si="61"/>
        <v/>
      </c>
      <c r="E422" s="19" t="str">
        <f t="shared" si="62"/>
        <v/>
      </c>
      <c r="F422" s="19" t="str">
        <f t="shared" si="63"/>
        <v/>
      </c>
      <c r="G422" s="19" t="str">
        <f t="shared" si="64"/>
        <v/>
      </c>
      <c r="H422" s="19" t="str">
        <f t="shared" si="65"/>
        <v/>
      </c>
      <c r="I422" s="19" t="str">
        <f t="shared" si="66"/>
        <v/>
      </c>
      <c r="J422" s="19" t="str">
        <f t="shared" si="67"/>
        <v/>
      </c>
      <c r="K422" s="19" t="str">
        <f t="shared" si="68"/>
        <v/>
      </c>
      <c r="L422" s="19" t="str">
        <f t="shared" si="69"/>
        <v/>
      </c>
      <c r="M422" s="19" t="str">
        <f t="shared" si="70"/>
        <v/>
      </c>
      <c r="O422" s="18"/>
      <c r="P422" s="18"/>
    </row>
    <row r="423" spans="1:16">
      <c r="A423" s="29"/>
      <c r="B423" s="30"/>
      <c r="C423" s="30"/>
      <c r="D423" s="19" t="str">
        <f t="shared" si="61"/>
        <v/>
      </c>
      <c r="E423" s="19" t="str">
        <f t="shared" si="62"/>
        <v/>
      </c>
      <c r="F423" s="19" t="str">
        <f t="shared" si="63"/>
        <v/>
      </c>
      <c r="G423" s="19" t="str">
        <f t="shared" si="64"/>
        <v/>
      </c>
      <c r="H423" s="19" t="str">
        <f t="shared" si="65"/>
        <v/>
      </c>
      <c r="I423" s="19" t="str">
        <f t="shared" si="66"/>
        <v/>
      </c>
      <c r="J423" s="19" t="str">
        <f t="shared" si="67"/>
        <v/>
      </c>
      <c r="K423" s="19" t="str">
        <f t="shared" si="68"/>
        <v/>
      </c>
      <c r="L423" s="19" t="str">
        <f t="shared" si="69"/>
        <v/>
      </c>
      <c r="M423" s="19" t="str">
        <f t="shared" si="70"/>
        <v/>
      </c>
      <c r="O423" s="18"/>
      <c r="P423" s="18"/>
    </row>
    <row r="424" spans="1:16">
      <c r="A424" s="29"/>
      <c r="B424" s="30"/>
      <c r="C424" s="30"/>
      <c r="D424" s="19" t="str">
        <f t="shared" si="61"/>
        <v/>
      </c>
      <c r="E424" s="19" t="str">
        <f t="shared" si="62"/>
        <v/>
      </c>
      <c r="F424" s="19" t="str">
        <f t="shared" si="63"/>
        <v/>
      </c>
      <c r="G424" s="19" t="str">
        <f t="shared" si="64"/>
        <v/>
      </c>
      <c r="H424" s="19" t="str">
        <f t="shared" si="65"/>
        <v/>
      </c>
      <c r="I424" s="19" t="str">
        <f t="shared" si="66"/>
        <v/>
      </c>
      <c r="J424" s="19" t="str">
        <f t="shared" si="67"/>
        <v/>
      </c>
      <c r="K424" s="19" t="str">
        <f t="shared" si="68"/>
        <v/>
      </c>
      <c r="L424" s="19" t="str">
        <f t="shared" si="69"/>
        <v/>
      </c>
      <c r="M424" s="19" t="str">
        <f t="shared" si="70"/>
        <v/>
      </c>
      <c r="O424" s="18"/>
      <c r="P424" s="18"/>
    </row>
    <row r="425" spans="1:16">
      <c r="A425" s="29"/>
      <c r="B425" s="30"/>
      <c r="C425" s="30"/>
      <c r="D425" s="19" t="str">
        <f t="shared" si="61"/>
        <v/>
      </c>
      <c r="E425" s="19" t="str">
        <f t="shared" si="62"/>
        <v/>
      </c>
      <c r="F425" s="19" t="str">
        <f t="shared" si="63"/>
        <v/>
      </c>
      <c r="G425" s="19" t="str">
        <f t="shared" si="64"/>
        <v/>
      </c>
      <c r="H425" s="19" t="str">
        <f t="shared" si="65"/>
        <v/>
      </c>
      <c r="I425" s="19" t="str">
        <f t="shared" si="66"/>
        <v/>
      </c>
      <c r="J425" s="19" t="str">
        <f t="shared" si="67"/>
        <v/>
      </c>
      <c r="K425" s="19" t="str">
        <f t="shared" si="68"/>
        <v/>
      </c>
      <c r="L425" s="19" t="str">
        <f t="shared" si="69"/>
        <v/>
      </c>
      <c r="M425" s="19" t="str">
        <f t="shared" si="70"/>
        <v/>
      </c>
      <c r="O425" s="18"/>
      <c r="P425" s="18"/>
    </row>
    <row r="426" spans="1:16">
      <c r="A426" s="29"/>
      <c r="B426" s="30"/>
      <c r="C426" s="30"/>
      <c r="D426" s="19" t="str">
        <f t="shared" si="61"/>
        <v/>
      </c>
      <c r="E426" s="19" t="str">
        <f t="shared" si="62"/>
        <v/>
      </c>
      <c r="F426" s="19" t="str">
        <f t="shared" si="63"/>
        <v/>
      </c>
      <c r="G426" s="19" t="str">
        <f t="shared" si="64"/>
        <v/>
      </c>
      <c r="H426" s="19" t="str">
        <f t="shared" si="65"/>
        <v/>
      </c>
      <c r="I426" s="19" t="str">
        <f t="shared" si="66"/>
        <v/>
      </c>
      <c r="J426" s="19" t="str">
        <f t="shared" si="67"/>
        <v/>
      </c>
      <c r="K426" s="19" t="str">
        <f t="shared" si="68"/>
        <v/>
      </c>
      <c r="L426" s="19" t="str">
        <f t="shared" si="69"/>
        <v/>
      </c>
      <c r="M426" s="19" t="str">
        <f t="shared" si="70"/>
        <v/>
      </c>
      <c r="O426" s="18"/>
      <c r="P426" s="18"/>
    </row>
    <row r="427" spans="1:16">
      <c r="A427" s="29"/>
      <c r="B427" s="30"/>
      <c r="C427" s="30"/>
      <c r="D427" s="19" t="str">
        <f t="shared" si="61"/>
        <v/>
      </c>
      <c r="E427" s="19" t="str">
        <f t="shared" si="62"/>
        <v/>
      </c>
      <c r="F427" s="19" t="str">
        <f t="shared" si="63"/>
        <v/>
      </c>
      <c r="G427" s="19" t="str">
        <f t="shared" si="64"/>
        <v/>
      </c>
      <c r="H427" s="19" t="str">
        <f t="shared" si="65"/>
        <v/>
      </c>
      <c r="I427" s="19" t="str">
        <f t="shared" si="66"/>
        <v/>
      </c>
      <c r="J427" s="19" t="str">
        <f t="shared" si="67"/>
        <v/>
      </c>
      <c r="K427" s="19" t="str">
        <f t="shared" si="68"/>
        <v/>
      </c>
      <c r="L427" s="19" t="str">
        <f t="shared" si="69"/>
        <v/>
      </c>
      <c r="M427" s="19" t="str">
        <f t="shared" si="70"/>
        <v/>
      </c>
      <c r="O427" s="18"/>
      <c r="P427" s="18"/>
    </row>
    <row r="428" spans="1:16">
      <c r="A428" s="29"/>
      <c r="B428" s="30"/>
      <c r="C428" s="30"/>
      <c r="D428" s="19" t="str">
        <f t="shared" si="61"/>
        <v/>
      </c>
      <c r="E428" s="19" t="str">
        <f t="shared" si="62"/>
        <v/>
      </c>
      <c r="F428" s="19" t="str">
        <f t="shared" si="63"/>
        <v/>
      </c>
      <c r="G428" s="19" t="str">
        <f t="shared" si="64"/>
        <v/>
      </c>
      <c r="H428" s="19" t="str">
        <f t="shared" si="65"/>
        <v/>
      </c>
      <c r="I428" s="19" t="str">
        <f t="shared" si="66"/>
        <v/>
      </c>
      <c r="J428" s="19" t="str">
        <f t="shared" si="67"/>
        <v/>
      </c>
      <c r="K428" s="19" t="str">
        <f t="shared" si="68"/>
        <v/>
      </c>
      <c r="L428" s="19" t="str">
        <f t="shared" si="69"/>
        <v/>
      </c>
      <c r="M428" s="19" t="str">
        <f t="shared" si="70"/>
        <v/>
      </c>
      <c r="O428" s="18"/>
      <c r="P428" s="18"/>
    </row>
    <row r="429" spans="1:16">
      <c r="A429" s="29"/>
      <c r="B429" s="30"/>
      <c r="C429" s="30"/>
      <c r="D429" s="19" t="str">
        <f t="shared" si="61"/>
        <v/>
      </c>
      <c r="E429" s="19" t="str">
        <f t="shared" si="62"/>
        <v/>
      </c>
      <c r="F429" s="19" t="str">
        <f t="shared" si="63"/>
        <v/>
      </c>
      <c r="G429" s="19" t="str">
        <f t="shared" si="64"/>
        <v/>
      </c>
      <c r="H429" s="19" t="str">
        <f t="shared" si="65"/>
        <v/>
      </c>
      <c r="I429" s="19" t="str">
        <f t="shared" si="66"/>
        <v/>
      </c>
      <c r="J429" s="19" t="str">
        <f t="shared" si="67"/>
        <v/>
      </c>
      <c r="K429" s="19" t="str">
        <f t="shared" si="68"/>
        <v/>
      </c>
      <c r="L429" s="19" t="str">
        <f t="shared" si="69"/>
        <v/>
      </c>
      <c r="M429" s="19" t="str">
        <f t="shared" si="70"/>
        <v/>
      </c>
      <c r="O429" s="18"/>
      <c r="P429" s="18"/>
    </row>
    <row r="430" spans="1:16">
      <c r="A430" s="29"/>
      <c r="B430" s="30"/>
      <c r="C430" s="30"/>
      <c r="D430" s="19" t="str">
        <f t="shared" si="61"/>
        <v/>
      </c>
      <c r="E430" s="19" t="str">
        <f t="shared" si="62"/>
        <v/>
      </c>
      <c r="F430" s="19" t="str">
        <f t="shared" si="63"/>
        <v/>
      </c>
      <c r="G430" s="19" t="str">
        <f t="shared" si="64"/>
        <v/>
      </c>
      <c r="H430" s="19" t="str">
        <f t="shared" si="65"/>
        <v/>
      </c>
      <c r="I430" s="19" t="str">
        <f t="shared" si="66"/>
        <v/>
      </c>
      <c r="J430" s="19" t="str">
        <f t="shared" si="67"/>
        <v/>
      </c>
      <c r="K430" s="19" t="str">
        <f t="shared" si="68"/>
        <v/>
      </c>
      <c r="L430" s="19" t="str">
        <f t="shared" si="69"/>
        <v/>
      </c>
      <c r="M430" s="19" t="str">
        <f t="shared" si="70"/>
        <v/>
      </c>
      <c r="O430" s="18"/>
      <c r="P430" s="18"/>
    </row>
    <row r="431" spans="1:16">
      <c r="A431" s="29"/>
      <c r="B431" s="30"/>
      <c r="C431" s="30"/>
      <c r="D431" s="19" t="str">
        <f t="shared" si="61"/>
        <v/>
      </c>
      <c r="E431" s="19" t="str">
        <f t="shared" si="62"/>
        <v/>
      </c>
      <c r="F431" s="19" t="str">
        <f t="shared" si="63"/>
        <v/>
      </c>
      <c r="G431" s="19" t="str">
        <f t="shared" si="64"/>
        <v/>
      </c>
      <c r="H431" s="19" t="str">
        <f t="shared" si="65"/>
        <v/>
      </c>
      <c r="I431" s="19" t="str">
        <f t="shared" si="66"/>
        <v/>
      </c>
      <c r="J431" s="19" t="str">
        <f t="shared" si="67"/>
        <v/>
      </c>
      <c r="K431" s="19" t="str">
        <f t="shared" si="68"/>
        <v/>
      </c>
      <c r="L431" s="19" t="str">
        <f t="shared" si="69"/>
        <v/>
      </c>
      <c r="M431" s="19" t="str">
        <f t="shared" si="70"/>
        <v/>
      </c>
      <c r="O431" s="18"/>
      <c r="P431" s="18"/>
    </row>
    <row r="432" spans="1:16">
      <c r="A432" s="29"/>
      <c r="B432" s="30"/>
      <c r="C432" s="30"/>
      <c r="D432" s="19" t="str">
        <f t="shared" si="61"/>
        <v/>
      </c>
      <c r="E432" s="19" t="str">
        <f t="shared" si="62"/>
        <v/>
      </c>
      <c r="F432" s="19" t="str">
        <f t="shared" si="63"/>
        <v/>
      </c>
      <c r="G432" s="19" t="str">
        <f t="shared" si="64"/>
        <v/>
      </c>
      <c r="H432" s="19" t="str">
        <f t="shared" si="65"/>
        <v/>
      </c>
      <c r="I432" s="19" t="str">
        <f t="shared" si="66"/>
        <v/>
      </c>
      <c r="J432" s="19" t="str">
        <f t="shared" si="67"/>
        <v/>
      </c>
      <c r="K432" s="19" t="str">
        <f t="shared" si="68"/>
        <v/>
      </c>
      <c r="L432" s="19" t="str">
        <f t="shared" si="69"/>
        <v/>
      </c>
      <c r="M432" s="19" t="str">
        <f t="shared" si="70"/>
        <v/>
      </c>
      <c r="O432" s="18"/>
      <c r="P432" s="18"/>
    </row>
    <row r="433" spans="1:16">
      <c r="A433" s="29"/>
      <c r="B433" s="30"/>
      <c r="C433" s="30"/>
      <c r="D433" s="19" t="str">
        <f t="shared" si="61"/>
        <v/>
      </c>
      <c r="E433" s="19" t="str">
        <f t="shared" si="62"/>
        <v/>
      </c>
      <c r="F433" s="19" t="str">
        <f t="shared" si="63"/>
        <v/>
      </c>
      <c r="G433" s="19" t="str">
        <f t="shared" si="64"/>
        <v/>
      </c>
      <c r="H433" s="19" t="str">
        <f t="shared" si="65"/>
        <v/>
      </c>
      <c r="I433" s="19" t="str">
        <f t="shared" si="66"/>
        <v/>
      </c>
      <c r="J433" s="19" t="str">
        <f t="shared" si="67"/>
        <v/>
      </c>
      <c r="K433" s="19" t="str">
        <f t="shared" si="68"/>
        <v/>
      </c>
      <c r="L433" s="19" t="str">
        <f t="shared" si="69"/>
        <v/>
      </c>
      <c r="M433" s="19" t="str">
        <f t="shared" si="70"/>
        <v/>
      </c>
      <c r="O433" s="18"/>
      <c r="P433" s="18"/>
    </row>
    <row r="434" spans="1:16">
      <c r="A434" s="29"/>
      <c r="B434" s="30"/>
      <c r="C434" s="30"/>
      <c r="D434" s="19" t="str">
        <f t="shared" si="61"/>
        <v/>
      </c>
      <c r="E434" s="19" t="str">
        <f t="shared" si="62"/>
        <v/>
      </c>
      <c r="F434" s="19" t="str">
        <f t="shared" si="63"/>
        <v/>
      </c>
      <c r="G434" s="19" t="str">
        <f t="shared" si="64"/>
        <v/>
      </c>
      <c r="H434" s="19" t="str">
        <f t="shared" si="65"/>
        <v/>
      </c>
      <c r="I434" s="19" t="str">
        <f t="shared" si="66"/>
        <v/>
      </c>
      <c r="J434" s="19" t="str">
        <f t="shared" si="67"/>
        <v/>
      </c>
      <c r="K434" s="19" t="str">
        <f t="shared" si="68"/>
        <v/>
      </c>
      <c r="L434" s="19" t="str">
        <f t="shared" si="69"/>
        <v/>
      </c>
      <c r="M434" s="19" t="str">
        <f t="shared" si="70"/>
        <v/>
      </c>
      <c r="O434" s="18"/>
      <c r="P434" s="18"/>
    </row>
    <row r="435" spans="1:16">
      <c r="A435" s="29"/>
      <c r="B435" s="30"/>
      <c r="C435" s="30"/>
      <c r="D435" s="19" t="str">
        <f t="shared" si="61"/>
        <v/>
      </c>
      <c r="E435" s="19" t="str">
        <f t="shared" si="62"/>
        <v/>
      </c>
      <c r="F435" s="19" t="str">
        <f t="shared" si="63"/>
        <v/>
      </c>
      <c r="G435" s="19" t="str">
        <f t="shared" si="64"/>
        <v/>
      </c>
      <c r="H435" s="19" t="str">
        <f t="shared" si="65"/>
        <v/>
      </c>
      <c r="I435" s="19" t="str">
        <f t="shared" si="66"/>
        <v/>
      </c>
      <c r="J435" s="19" t="str">
        <f t="shared" si="67"/>
        <v/>
      </c>
      <c r="K435" s="19" t="str">
        <f t="shared" si="68"/>
        <v/>
      </c>
      <c r="L435" s="19" t="str">
        <f t="shared" si="69"/>
        <v/>
      </c>
      <c r="M435" s="19" t="str">
        <f t="shared" si="70"/>
        <v/>
      </c>
      <c r="O435" s="18"/>
      <c r="P435" s="18"/>
    </row>
    <row r="436" spans="1:16">
      <c r="A436" s="29"/>
      <c r="B436" s="30"/>
      <c r="C436" s="30"/>
      <c r="D436" s="19" t="str">
        <f t="shared" si="61"/>
        <v/>
      </c>
      <c r="E436" s="19" t="str">
        <f t="shared" si="62"/>
        <v/>
      </c>
      <c r="F436" s="19" t="str">
        <f t="shared" si="63"/>
        <v/>
      </c>
      <c r="G436" s="19" t="str">
        <f t="shared" si="64"/>
        <v/>
      </c>
      <c r="H436" s="19" t="str">
        <f t="shared" si="65"/>
        <v/>
      </c>
      <c r="I436" s="19" t="str">
        <f t="shared" si="66"/>
        <v/>
      </c>
      <c r="J436" s="19" t="str">
        <f t="shared" si="67"/>
        <v/>
      </c>
      <c r="K436" s="19" t="str">
        <f t="shared" si="68"/>
        <v/>
      </c>
      <c r="L436" s="19" t="str">
        <f t="shared" si="69"/>
        <v/>
      </c>
      <c r="M436" s="19" t="str">
        <f t="shared" si="70"/>
        <v/>
      </c>
      <c r="O436" s="18"/>
      <c r="P436" s="18"/>
    </row>
    <row r="437" spans="1:16">
      <c r="A437" s="29"/>
      <c r="B437" s="30"/>
      <c r="C437" s="30"/>
      <c r="D437" s="19" t="str">
        <f t="shared" si="61"/>
        <v/>
      </c>
      <c r="E437" s="19" t="str">
        <f t="shared" si="62"/>
        <v/>
      </c>
      <c r="F437" s="19" t="str">
        <f t="shared" si="63"/>
        <v/>
      </c>
      <c r="G437" s="19" t="str">
        <f t="shared" si="64"/>
        <v/>
      </c>
      <c r="H437" s="19" t="str">
        <f t="shared" si="65"/>
        <v/>
      </c>
      <c r="I437" s="19" t="str">
        <f t="shared" si="66"/>
        <v/>
      </c>
      <c r="J437" s="19" t="str">
        <f t="shared" si="67"/>
        <v/>
      </c>
      <c r="K437" s="19" t="str">
        <f t="shared" si="68"/>
        <v/>
      </c>
      <c r="L437" s="19" t="str">
        <f t="shared" si="69"/>
        <v/>
      </c>
      <c r="M437" s="19" t="str">
        <f t="shared" si="70"/>
        <v/>
      </c>
      <c r="O437" s="18"/>
      <c r="P437" s="18"/>
    </row>
    <row r="438" spans="1:16">
      <c r="A438" s="29"/>
      <c r="B438" s="30"/>
      <c r="C438" s="30"/>
      <c r="D438" s="19" t="str">
        <f t="shared" si="61"/>
        <v/>
      </c>
      <c r="E438" s="19" t="str">
        <f t="shared" si="62"/>
        <v/>
      </c>
      <c r="F438" s="19" t="str">
        <f t="shared" si="63"/>
        <v/>
      </c>
      <c r="G438" s="19" t="str">
        <f t="shared" si="64"/>
        <v/>
      </c>
      <c r="H438" s="19" t="str">
        <f t="shared" si="65"/>
        <v/>
      </c>
      <c r="I438" s="19" t="str">
        <f t="shared" si="66"/>
        <v/>
      </c>
      <c r="J438" s="19" t="str">
        <f t="shared" si="67"/>
        <v/>
      </c>
      <c r="K438" s="19" t="str">
        <f t="shared" si="68"/>
        <v/>
      </c>
      <c r="L438" s="19" t="str">
        <f t="shared" si="69"/>
        <v/>
      </c>
      <c r="M438" s="19" t="str">
        <f t="shared" si="70"/>
        <v/>
      </c>
      <c r="O438" s="18"/>
      <c r="P438" s="18"/>
    </row>
    <row r="439" spans="1:16">
      <c r="A439" s="29"/>
      <c r="B439" s="30"/>
      <c r="C439" s="30"/>
      <c r="D439" s="19" t="str">
        <f t="shared" si="61"/>
        <v/>
      </c>
      <c r="E439" s="19" t="str">
        <f t="shared" si="62"/>
        <v/>
      </c>
      <c r="F439" s="19" t="str">
        <f t="shared" si="63"/>
        <v/>
      </c>
      <c r="G439" s="19" t="str">
        <f t="shared" si="64"/>
        <v/>
      </c>
      <c r="H439" s="19" t="str">
        <f t="shared" si="65"/>
        <v/>
      </c>
      <c r="I439" s="19" t="str">
        <f t="shared" si="66"/>
        <v/>
      </c>
      <c r="J439" s="19" t="str">
        <f t="shared" si="67"/>
        <v/>
      </c>
      <c r="K439" s="19" t="str">
        <f t="shared" si="68"/>
        <v/>
      </c>
      <c r="L439" s="19" t="str">
        <f t="shared" si="69"/>
        <v/>
      </c>
      <c r="M439" s="19" t="str">
        <f t="shared" si="70"/>
        <v/>
      </c>
      <c r="O439" s="18"/>
      <c r="P439" s="18"/>
    </row>
    <row r="440" spans="1:16">
      <c r="A440" s="29"/>
      <c r="B440" s="30"/>
      <c r="C440" s="30"/>
      <c r="D440" s="19" t="str">
        <f t="shared" si="61"/>
        <v/>
      </c>
      <c r="E440" s="19" t="str">
        <f t="shared" si="62"/>
        <v/>
      </c>
      <c r="F440" s="19" t="str">
        <f t="shared" si="63"/>
        <v/>
      </c>
      <c r="G440" s="19" t="str">
        <f t="shared" si="64"/>
        <v/>
      </c>
      <c r="H440" s="19" t="str">
        <f t="shared" si="65"/>
        <v/>
      </c>
      <c r="I440" s="19" t="str">
        <f t="shared" si="66"/>
        <v/>
      </c>
      <c r="J440" s="19" t="str">
        <f t="shared" si="67"/>
        <v/>
      </c>
      <c r="K440" s="19" t="str">
        <f t="shared" si="68"/>
        <v/>
      </c>
      <c r="L440" s="19" t="str">
        <f t="shared" si="69"/>
        <v/>
      </c>
      <c r="M440" s="19" t="str">
        <f t="shared" si="70"/>
        <v/>
      </c>
      <c r="O440" s="18"/>
      <c r="P440" s="18"/>
    </row>
    <row r="441" spans="1:16">
      <c r="A441" s="29"/>
      <c r="B441" s="30"/>
      <c r="C441" s="30"/>
      <c r="D441" s="19" t="str">
        <f t="shared" si="61"/>
        <v/>
      </c>
      <c r="E441" s="19" t="str">
        <f t="shared" si="62"/>
        <v/>
      </c>
      <c r="F441" s="19" t="str">
        <f t="shared" si="63"/>
        <v/>
      </c>
      <c r="G441" s="19" t="str">
        <f t="shared" si="64"/>
        <v/>
      </c>
      <c r="H441" s="19" t="str">
        <f t="shared" si="65"/>
        <v/>
      </c>
      <c r="I441" s="19" t="str">
        <f t="shared" si="66"/>
        <v/>
      </c>
      <c r="J441" s="19" t="str">
        <f t="shared" si="67"/>
        <v/>
      </c>
      <c r="K441" s="19" t="str">
        <f t="shared" si="68"/>
        <v/>
      </c>
      <c r="L441" s="19" t="str">
        <f t="shared" si="69"/>
        <v/>
      </c>
      <c r="M441" s="19" t="str">
        <f t="shared" si="70"/>
        <v/>
      </c>
      <c r="O441" s="18"/>
      <c r="P441" s="18"/>
    </row>
    <row r="442" spans="1:16">
      <c r="A442" s="29"/>
      <c r="B442" s="30"/>
      <c r="C442" s="30"/>
      <c r="D442" s="19" t="str">
        <f t="shared" si="61"/>
        <v/>
      </c>
      <c r="E442" s="19" t="str">
        <f t="shared" si="62"/>
        <v/>
      </c>
      <c r="F442" s="19" t="str">
        <f t="shared" si="63"/>
        <v/>
      </c>
      <c r="G442" s="19" t="str">
        <f t="shared" si="64"/>
        <v/>
      </c>
      <c r="H442" s="19" t="str">
        <f t="shared" si="65"/>
        <v/>
      </c>
      <c r="I442" s="19" t="str">
        <f t="shared" si="66"/>
        <v/>
      </c>
      <c r="J442" s="19" t="str">
        <f t="shared" si="67"/>
        <v/>
      </c>
      <c r="K442" s="19" t="str">
        <f t="shared" si="68"/>
        <v/>
      </c>
      <c r="L442" s="19" t="str">
        <f t="shared" si="69"/>
        <v/>
      </c>
      <c r="M442" s="19" t="str">
        <f t="shared" si="70"/>
        <v/>
      </c>
      <c r="O442" s="18"/>
      <c r="P442" s="18"/>
    </row>
    <row r="443" spans="1:16">
      <c r="A443" s="29"/>
      <c r="B443" s="30"/>
      <c r="C443" s="30"/>
      <c r="D443" s="19" t="str">
        <f t="shared" si="61"/>
        <v/>
      </c>
      <c r="E443" s="19" t="str">
        <f t="shared" si="62"/>
        <v/>
      </c>
      <c r="F443" s="19" t="str">
        <f t="shared" si="63"/>
        <v/>
      </c>
      <c r="G443" s="19" t="str">
        <f t="shared" si="64"/>
        <v/>
      </c>
      <c r="H443" s="19" t="str">
        <f t="shared" si="65"/>
        <v/>
      </c>
      <c r="I443" s="19" t="str">
        <f t="shared" si="66"/>
        <v/>
      </c>
      <c r="J443" s="19" t="str">
        <f t="shared" si="67"/>
        <v/>
      </c>
      <c r="K443" s="19" t="str">
        <f t="shared" si="68"/>
        <v/>
      </c>
      <c r="L443" s="19" t="str">
        <f t="shared" si="69"/>
        <v/>
      </c>
      <c r="M443" s="19" t="str">
        <f t="shared" si="70"/>
        <v/>
      </c>
      <c r="O443" s="18"/>
      <c r="P443" s="18"/>
    </row>
    <row r="444" spans="1:16">
      <c r="A444" s="29"/>
      <c r="B444" s="30"/>
      <c r="C444" s="30"/>
      <c r="D444" s="19" t="str">
        <f t="shared" si="61"/>
        <v/>
      </c>
      <c r="E444" s="19" t="str">
        <f t="shared" si="62"/>
        <v/>
      </c>
      <c r="F444" s="19" t="str">
        <f t="shared" si="63"/>
        <v/>
      </c>
      <c r="G444" s="19" t="str">
        <f t="shared" si="64"/>
        <v/>
      </c>
      <c r="H444" s="19" t="str">
        <f t="shared" si="65"/>
        <v/>
      </c>
      <c r="I444" s="19" t="str">
        <f t="shared" si="66"/>
        <v/>
      </c>
      <c r="J444" s="19" t="str">
        <f t="shared" si="67"/>
        <v/>
      </c>
      <c r="K444" s="19" t="str">
        <f t="shared" si="68"/>
        <v/>
      </c>
      <c r="L444" s="19" t="str">
        <f t="shared" si="69"/>
        <v/>
      </c>
      <c r="M444" s="19" t="str">
        <f t="shared" si="70"/>
        <v/>
      </c>
      <c r="O444" s="18"/>
      <c r="P444" s="18"/>
    </row>
    <row r="445" spans="1:16">
      <c r="A445" s="29"/>
      <c r="B445" s="30"/>
      <c r="C445" s="30"/>
      <c r="D445" s="19" t="str">
        <f t="shared" si="61"/>
        <v/>
      </c>
      <c r="E445" s="19" t="str">
        <f t="shared" si="62"/>
        <v/>
      </c>
      <c r="F445" s="19" t="str">
        <f t="shared" si="63"/>
        <v/>
      </c>
      <c r="G445" s="19" t="str">
        <f t="shared" si="64"/>
        <v/>
      </c>
      <c r="H445" s="19" t="str">
        <f t="shared" si="65"/>
        <v/>
      </c>
      <c r="I445" s="19" t="str">
        <f t="shared" si="66"/>
        <v/>
      </c>
      <c r="J445" s="19" t="str">
        <f t="shared" si="67"/>
        <v/>
      </c>
      <c r="K445" s="19" t="str">
        <f t="shared" si="68"/>
        <v/>
      </c>
      <c r="L445" s="19" t="str">
        <f t="shared" si="69"/>
        <v/>
      </c>
      <c r="M445" s="19" t="str">
        <f t="shared" si="70"/>
        <v/>
      </c>
      <c r="O445" s="18"/>
      <c r="P445" s="18"/>
    </row>
    <row r="446" spans="1:16">
      <c r="A446" s="29"/>
      <c r="B446" s="30"/>
      <c r="C446" s="30"/>
      <c r="D446" s="19" t="str">
        <f t="shared" si="61"/>
        <v/>
      </c>
      <c r="E446" s="19" t="str">
        <f t="shared" si="62"/>
        <v/>
      </c>
      <c r="F446" s="19" t="str">
        <f t="shared" si="63"/>
        <v/>
      </c>
      <c r="G446" s="19" t="str">
        <f t="shared" si="64"/>
        <v/>
      </c>
      <c r="H446" s="19" t="str">
        <f t="shared" si="65"/>
        <v/>
      </c>
      <c r="I446" s="19" t="str">
        <f t="shared" si="66"/>
        <v/>
      </c>
      <c r="J446" s="19" t="str">
        <f t="shared" si="67"/>
        <v/>
      </c>
      <c r="K446" s="19" t="str">
        <f t="shared" si="68"/>
        <v/>
      </c>
      <c r="L446" s="19" t="str">
        <f t="shared" si="69"/>
        <v/>
      </c>
      <c r="M446" s="19" t="str">
        <f t="shared" si="70"/>
        <v/>
      </c>
      <c r="O446" s="18"/>
      <c r="P446" s="18"/>
    </row>
    <row r="447" spans="1:16">
      <c r="A447" s="29"/>
      <c r="B447" s="30"/>
      <c r="C447" s="30"/>
      <c r="D447" s="19" t="str">
        <f t="shared" si="61"/>
        <v/>
      </c>
      <c r="E447" s="19" t="str">
        <f t="shared" si="62"/>
        <v/>
      </c>
      <c r="F447" s="19" t="str">
        <f t="shared" si="63"/>
        <v/>
      </c>
      <c r="G447" s="19" t="str">
        <f t="shared" si="64"/>
        <v/>
      </c>
      <c r="H447" s="19" t="str">
        <f t="shared" si="65"/>
        <v/>
      </c>
      <c r="I447" s="19" t="str">
        <f t="shared" si="66"/>
        <v/>
      </c>
      <c r="J447" s="19" t="str">
        <f t="shared" si="67"/>
        <v/>
      </c>
      <c r="K447" s="19" t="str">
        <f t="shared" si="68"/>
        <v/>
      </c>
      <c r="L447" s="19" t="str">
        <f t="shared" si="69"/>
        <v/>
      </c>
      <c r="M447" s="19" t="str">
        <f t="shared" si="70"/>
        <v/>
      </c>
      <c r="O447" s="18"/>
      <c r="P447" s="18"/>
    </row>
    <row r="448" spans="1:16">
      <c r="A448" s="29"/>
      <c r="B448" s="30"/>
      <c r="C448" s="30"/>
      <c r="D448" s="19" t="str">
        <f t="shared" si="61"/>
        <v/>
      </c>
      <c r="E448" s="19" t="str">
        <f t="shared" si="62"/>
        <v/>
      </c>
      <c r="F448" s="19" t="str">
        <f t="shared" si="63"/>
        <v/>
      </c>
      <c r="G448" s="19" t="str">
        <f t="shared" si="64"/>
        <v/>
      </c>
      <c r="H448" s="19" t="str">
        <f t="shared" si="65"/>
        <v/>
      </c>
      <c r="I448" s="19" t="str">
        <f t="shared" si="66"/>
        <v/>
      </c>
      <c r="J448" s="19" t="str">
        <f t="shared" si="67"/>
        <v/>
      </c>
      <c r="K448" s="19" t="str">
        <f t="shared" si="68"/>
        <v/>
      </c>
      <c r="L448" s="19" t="str">
        <f t="shared" si="69"/>
        <v/>
      </c>
      <c r="M448" s="19" t="str">
        <f t="shared" si="70"/>
        <v/>
      </c>
      <c r="O448" s="18"/>
      <c r="P448" s="18"/>
    </row>
    <row r="449" spans="1:16">
      <c r="A449" s="29"/>
      <c r="B449" s="30"/>
      <c r="C449" s="30"/>
      <c r="D449" s="19" t="str">
        <f t="shared" si="61"/>
        <v/>
      </c>
      <c r="E449" s="19" t="str">
        <f t="shared" si="62"/>
        <v/>
      </c>
      <c r="F449" s="19" t="str">
        <f t="shared" si="63"/>
        <v/>
      </c>
      <c r="G449" s="19" t="str">
        <f t="shared" si="64"/>
        <v/>
      </c>
      <c r="H449" s="19" t="str">
        <f t="shared" si="65"/>
        <v/>
      </c>
      <c r="I449" s="19" t="str">
        <f t="shared" si="66"/>
        <v/>
      </c>
      <c r="J449" s="19" t="str">
        <f t="shared" si="67"/>
        <v/>
      </c>
      <c r="K449" s="19" t="str">
        <f t="shared" si="68"/>
        <v/>
      </c>
      <c r="L449" s="19" t="str">
        <f t="shared" si="69"/>
        <v/>
      </c>
      <c r="M449" s="19" t="str">
        <f t="shared" si="70"/>
        <v/>
      </c>
      <c r="O449" s="18"/>
      <c r="P449" s="18"/>
    </row>
    <row r="450" spans="1:16">
      <c r="A450" s="29"/>
      <c r="B450" s="30"/>
      <c r="C450" s="30"/>
      <c r="D450" s="19" t="str">
        <f t="shared" si="61"/>
        <v/>
      </c>
      <c r="E450" s="19" t="str">
        <f t="shared" si="62"/>
        <v/>
      </c>
      <c r="F450" s="19" t="str">
        <f t="shared" si="63"/>
        <v/>
      </c>
      <c r="G450" s="19" t="str">
        <f t="shared" si="64"/>
        <v/>
      </c>
      <c r="H450" s="19" t="str">
        <f t="shared" si="65"/>
        <v/>
      </c>
      <c r="I450" s="19" t="str">
        <f t="shared" si="66"/>
        <v/>
      </c>
      <c r="J450" s="19" t="str">
        <f t="shared" si="67"/>
        <v/>
      </c>
      <c r="K450" s="19" t="str">
        <f t="shared" si="68"/>
        <v/>
      </c>
      <c r="L450" s="19" t="str">
        <f t="shared" si="69"/>
        <v/>
      </c>
      <c r="M450" s="19" t="str">
        <f t="shared" si="70"/>
        <v/>
      </c>
      <c r="O450" s="18"/>
      <c r="P450" s="18"/>
    </row>
    <row r="451" spans="1:16">
      <c r="A451" s="29"/>
      <c r="B451" s="30"/>
      <c r="C451" s="30"/>
      <c r="D451" s="19" t="str">
        <f t="shared" si="61"/>
        <v/>
      </c>
      <c r="E451" s="19" t="str">
        <f t="shared" si="62"/>
        <v/>
      </c>
      <c r="F451" s="19" t="str">
        <f t="shared" si="63"/>
        <v/>
      </c>
      <c r="G451" s="19" t="str">
        <f t="shared" si="64"/>
        <v/>
      </c>
      <c r="H451" s="19" t="str">
        <f t="shared" si="65"/>
        <v/>
      </c>
      <c r="I451" s="19" t="str">
        <f t="shared" si="66"/>
        <v/>
      </c>
      <c r="J451" s="19" t="str">
        <f t="shared" si="67"/>
        <v/>
      </c>
      <c r="K451" s="19" t="str">
        <f t="shared" si="68"/>
        <v/>
      </c>
      <c r="L451" s="19" t="str">
        <f t="shared" si="69"/>
        <v/>
      </c>
      <c r="M451" s="19" t="str">
        <f t="shared" si="70"/>
        <v/>
      </c>
      <c r="O451" s="18"/>
      <c r="P451" s="18"/>
    </row>
    <row r="452" spans="1:16">
      <c r="A452" s="29"/>
      <c r="B452" s="30"/>
      <c r="C452" s="30"/>
      <c r="D452" s="19" t="str">
        <f t="shared" si="61"/>
        <v/>
      </c>
      <c r="E452" s="19" t="str">
        <f t="shared" si="62"/>
        <v/>
      </c>
      <c r="F452" s="19" t="str">
        <f t="shared" si="63"/>
        <v/>
      </c>
      <c r="G452" s="19" t="str">
        <f t="shared" si="64"/>
        <v/>
      </c>
      <c r="H452" s="19" t="str">
        <f t="shared" si="65"/>
        <v/>
      </c>
      <c r="I452" s="19" t="str">
        <f t="shared" si="66"/>
        <v/>
      </c>
      <c r="J452" s="19" t="str">
        <f t="shared" si="67"/>
        <v/>
      </c>
      <c r="K452" s="19" t="str">
        <f t="shared" si="68"/>
        <v/>
      </c>
      <c r="L452" s="19" t="str">
        <f t="shared" si="69"/>
        <v/>
      </c>
      <c r="M452" s="19" t="str">
        <f t="shared" si="70"/>
        <v/>
      </c>
      <c r="O452" s="18"/>
      <c r="P452" s="18"/>
    </row>
    <row r="453" spans="1:16">
      <c r="A453" s="29"/>
      <c r="B453" s="30"/>
      <c r="C453" s="30"/>
      <c r="D453" s="19" t="str">
        <f t="shared" si="61"/>
        <v/>
      </c>
      <c r="E453" s="19" t="str">
        <f t="shared" si="62"/>
        <v/>
      </c>
      <c r="F453" s="19" t="str">
        <f t="shared" si="63"/>
        <v/>
      </c>
      <c r="G453" s="19" t="str">
        <f t="shared" si="64"/>
        <v/>
      </c>
      <c r="H453" s="19" t="str">
        <f t="shared" si="65"/>
        <v/>
      </c>
      <c r="I453" s="19" t="str">
        <f t="shared" si="66"/>
        <v/>
      </c>
      <c r="J453" s="19" t="str">
        <f t="shared" si="67"/>
        <v/>
      </c>
      <c r="K453" s="19" t="str">
        <f t="shared" si="68"/>
        <v/>
      </c>
      <c r="L453" s="19" t="str">
        <f t="shared" si="69"/>
        <v/>
      </c>
      <c r="M453" s="19" t="str">
        <f t="shared" si="70"/>
        <v/>
      </c>
      <c r="O453" s="18"/>
      <c r="P453" s="18"/>
    </row>
    <row r="454" spans="1:16">
      <c r="A454" s="29"/>
      <c r="B454" s="30"/>
      <c r="C454" s="30"/>
      <c r="D454" s="19" t="str">
        <f t="shared" si="61"/>
        <v/>
      </c>
      <c r="E454" s="19" t="str">
        <f t="shared" si="62"/>
        <v/>
      </c>
      <c r="F454" s="19" t="str">
        <f t="shared" si="63"/>
        <v/>
      </c>
      <c r="G454" s="19" t="str">
        <f t="shared" si="64"/>
        <v/>
      </c>
      <c r="H454" s="19" t="str">
        <f t="shared" si="65"/>
        <v/>
      </c>
      <c r="I454" s="19" t="str">
        <f t="shared" si="66"/>
        <v/>
      </c>
      <c r="J454" s="19" t="str">
        <f t="shared" si="67"/>
        <v/>
      </c>
      <c r="K454" s="19" t="str">
        <f t="shared" si="68"/>
        <v/>
      </c>
      <c r="L454" s="19" t="str">
        <f t="shared" si="69"/>
        <v/>
      </c>
      <c r="M454" s="19" t="str">
        <f t="shared" si="70"/>
        <v/>
      </c>
      <c r="O454" s="18"/>
      <c r="P454" s="18"/>
    </row>
    <row r="455" spans="1:16">
      <c r="A455" s="29"/>
      <c r="B455" s="30"/>
      <c r="C455" s="30"/>
      <c r="D455" s="19" t="str">
        <f t="shared" si="61"/>
        <v/>
      </c>
      <c r="E455" s="19" t="str">
        <f t="shared" si="62"/>
        <v/>
      </c>
      <c r="F455" s="19" t="str">
        <f t="shared" si="63"/>
        <v/>
      </c>
      <c r="G455" s="19" t="str">
        <f t="shared" si="64"/>
        <v/>
      </c>
      <c r="H455" s="19" t="str">
        <f t="shared" si="65"/>
        <v/>
      </c>
      <c r="I455" s="19" t="str">
        <f t="shared" si="66"/>
        <v/>
      </c>
      <c r="J455" s="19" t="str">
        <f t="shared" si="67"/>
        <v/>
      </c>
      <c r="K455" s="19" t="str">
        <f t="shared" si="68"/>
        <v/>
      </c>
      <c r="L455" s="19" t="str">
        <f t="shared" si="69"/>
        <v/>
      </c>
      <c r="M455" s="19" t="str">
        <f t="shared" si="70"/>
        <v/>
      </c>
      <c r="O455" s="18"/>
      <c r="P455" s="18"/>
    </row>
    <row r="456" spans="1:16">
      <c r="A456" s="29"/>
      <c r="B456" s="30"/>
      <c r="C456" s="30"/>
      <c r="D456" s="19" t="str">
        <f t="shared" si="61"/>
        <v/>
      </c>
      <c r="E456" s="19" t="str">
        <f t="shared" si="62"/>
        <v/>
      </c>
      <c r="F456" s="19" t="str">
        <f t="shared" si="63"/>
        <v/>
      </c>
      <c r="G456" s="19" t="str">
        <f t="shared" si="64"/>
        <v/>
      </c>
      <c r="H456" s="19" t="str">
        <f t="shared" si="65"/>
        <v/>
      </c>
      <c r="I456" s="19" t="str">
        <f t="shared" si="66"/>
        <v/>
      </c>
      <c r="J456" s="19" t="str">
        <f t="shared" si="67"/>
        <v/>
      </c>
      <c r="K456" s="19" t="str">
        <f t="shared" si="68"/>
        <v/>
      </c>
      <c r="L456" s="19" t="str">
        <f t="shared" si="69"/>
        <v/>
      </c>
      <c r="M456" s="19" t="str">
        <f t="shared" si="70"/>
        <v/>
      </c>
      <c r="O456" s="18"/>
      <c r="P456" s="18"/>
    </row>
    <row r="457" spans="1:16">
      <c r="A457" s="29"/>
      <c r="B457" s="30"/>
      <c r="C457" s="30"/>
      <c r="D457" s="19" t="str">
        <f t="shared" ref="D457:D508" si="71">IF(OR($B457="Y",$B457="Yes"),TRUE,IF(OR($B457="N",$B457="No"),FALSE,""))</f>
        <v/>
      </c>
      <c r="E457" s="19" t="str">
        <f t="shared" ref="E457:E508" si="72">IF($A457&gt;0,$A457/52,"")</f>
        <v/>
      </c>
      <c r="F457" s="19" t="str">
        <f t="shared" ref="F457:F508" si="73">IF(OR($B457="Y",$B457="Yes"),$E457,"")</f>
        <v/>
      </c>
      <c r="G457" s="19" t="str">
        <f t="shared" ref="G457:G508" si="74">IF(AND(LEFT($B457,1)="y",LEFT($C457,1)="b"),$E457,"")</f>
        <v/>
      </c>
      <c r="H457" s="19" t="str">
        <f t="shared" ref="H457:H508" si="75">IF(AND(LEFT($B457,1)="y",LEFT($C457,1)="e"),$E457,"")</f>
        <v/>
      </c>
      <c r="I457" s="19" t="str">
        <f t="shared" ref="I457:I508" si="76">IF(OR($B457="N",$B457="No"),$E457,"")</f>
        <v/>
      </c>
      <c r="J457" s="19" t="str">
        <f t="shared" ref="J457:J508" si="77">IF(AND(LEFT($B457,1)="n",LEFT($C457,1)="b"),$E457,"")</f>
        <v/>
      </c>
      <c r="K457" s="19" t="str">
        <f t="shared" ref="K457:K508" si="78">IF(AND(LEFT($B457,1)="n",LEFT($C457,1)="e"),$E457,"")</f>
        <v/>
      </c>
      <c r="L457" s="19" t="str">
        <f t="shared" ref="L457:L508" si="79">IF(LEFT($C457,1)="b",$E457,"")</f>
        <v/>
      </c>
      <c r="M457" s="19" t="str">
        <f t="shared" ref="M457:M508" si="80">IF(LEFT($C457,1)="e",$E457,"")</f>
        <v/>
      </c>
      <c r="O457" s="18"/>
      <c r="P457" s="18"/>
    </row>
    <row r="458" spans="1:16">
      <c r="A458" s="29"/>
      <c r="B458" s="30"/>
      <c r="C458" s="30"/>
      <c r="D458" s="19" t="str">
        <f t="shared" si="71"/>
        <v/>
      </c>
      <c r="E458" s="19" t="str">
        <f t="shared" si="72"/>
        <v/>
      </c>
      <c r="F458" s="19" t="str">
        <f t="shared" si="73"/>
        <v/>
      </c>
      <c r="G458" s="19" t="str">
        <f t="shared" si="74"/>
        <v/>
      </c>
      <c r="H458" s="19" t="str">
        <f t="shared" si="75"/>
        <v/>
      </c>
      <c r="I458" s="19" t="str">
        <f t="shared" si="76"/>
        <v/>
      </c>
      <c r="J458" s="19" t="str">
        <f t="shared" si="77"/>
        <v/>
      </c>
      <c r="K458" s="19" t="str">
        <f t="shared" si="78"/>
        <v/>
      </c>
      <c r="L458" s="19" t="str">
        <f t="shared" si="79"/>
        <v/>
      </c>
      <c r="M458" s="19" t="str">
        <f t="shared" si="80"/>
        <v/>
      </c>
      <c r="O458" s="18"/>
      <c r="P458" s="18"/>
    </row>
    <row r="459" spans="1:16">
      <c r="A459" s="29"/>
      <c r="B459" s="30"/>
      <c r="C459" s="30"/>
      <c r="D459" s="19" t="str">
        <f t="shared" si="71"/>
        <v/>
      </c>
      <c r="E459" s="19" t="str">
        <f t="shared" si="72"/>
        <v/>
      </c>
      <c r="F459" s="19" t="str">
        <f t="shared" si="73"/>
        <v/>
      </c>
      <c r="G459" s="19" t="str">
        <f t="shared" si="74"/>
        <v/>
      </c>
      <c r="H459" s="19" t="str">
        <f t="shared" si="75"/>
        <v/>
      </c>
      <c r="I459" s="19" t="str">
        <f t="shared" si="76"/>
        <v/>
      </c>
      <c r="J459" s="19" t="str">
        <f t="shared" si="77"/>
        <v/>
      </c>
      <c r="K459" s="19" t="str">
        <f t="shared" si="78"/>
        <v/>
      </c>
      <c r="L459" s="19" t="str">
        <f t="shared" si="79"/>
        <v/>
      </c>
      <c r="M459" s="19" t="str">
        <f t="shared" si="80"/>
        <v/>
      </c>
      <c r="O459" s="18"/>
      <c r="P459" s="18"/>
    </row>
    <row r="460" spans="1:16">
      <c r="A460" s="29"/>
      <c r="B460" s="30"/>
      <c r="C460" s="30"/>
      <c r="D460" s="19" t="str">
        <f t="shared" si="71"/>
        <v/>
      </c>
      <c r="E460" s="19" t="str">
        <f t="shared" si="72"/>
        <v/>
      </c>
      <c r="F460" s="19" t="str">
        <f t="shared" si="73"/>
        <v/>
      </c>
      <c r="G460" s="19" t="str">
        <f t="shared" si="74"/>
        <v/>
      </c>
      <c r="H460" s="19" t="str">
        <f t="shared" si="75"/>
        <v/>
      </c>
      <c r="I460" s="19" t="str">
        <f t="shared" si="76"/>
        <v/>
      </c>
      <c r="J460" s="19" t="str">
        <f t="shared" si="77"/>
        <v/>
      </c>
      <c r="K460" s="19" t="str">
        <f t="shared" si="78"/>
        <v/>
      </c>
      <c r="L460" s="19" t="str">
        <f t="shared" si="79"/>
        <v/>
      </c>
      <c r="M460" s="19" t="str">
        <f t="shared" si="80"/>
        <v/>
      </c>
      <c r="O460" s="18"/>
      <c r="P460" s="18"/>
    </row>
    <row r="461" spans="1:16">
      <c r="A461" s="29"/>
      <c r="B461" s="30"/>
      <c r="C461" s="30"/>
      <c r="D461" s="19" t="str">
        <f t="shared" si="71"/>
        <v/>
      </c>
      <c r="E461" s="19" t="str">
        <f t="shared" si="72"/>
        <v/>
      </c>
      <c r="F461" s="19" t="str">
        <f t="shared" si="73"/>
        <v/>
      </c>
      <c r="G461" s="19" t="str">
        <f t="shared" si="74"/>
        <v/>
      </c>
      <c r="H461" s="19" t="str">
        <f t="shared" si="75"/>
        <v/>
      </c>
      <c r="I461" s="19" t="str">
        <f t="shared" si="76"/>
        <v/>
      </c>
      <c r="J461" s="19" t="str">
        <f t="shared" si="77"/>
        <v/>
      </c>
      <c r="K461" s="19" t="str">
        <f t="shared" si="78"/>
        <v/>
      </c>
      <c r="L461" s="19" t="str">
        <f t="shared" si="79"/>
        <v/>
      </c>
      <c r="M461" s="19" t="str">
        <f t="shared" si="80"/>
        <v/>
      </c>
      <c r="O461" s="18"/>
      <c r="P461" s="18"/>
    </row>
    <row r="462" spans="1:16">
      <c r="A462" s="29"/>
      <c r="B462" s="30"/>
      <c r="C462" s="30"/>
      <c r="D462" s="19" t="str">
        <f t="shared" si="71"/>
        <v/>
      </c>
      <c r="E462" s="19" t="str">
        <f t="shared" si="72"/>
        <v/>
      </c>
      <c r="F462" s="19" t="str">
        <f t="shared" si="73"/>
        <v/>
      </c>
      <c r="G462" s="19" t="str">
        <f t="shared" si="74"/>
        <v/>
      </c>
      <c r="H462" s="19" t="str">
        <f t="shared" si="75"/>
        <v/>
      </c>
      <c r="I462" s="19" t="str">
        <f t="shared" si="76"/>
        <v/>
      </c>
      <c r="J462" s="19" t="str">
        <f t="shared" si="77"/>
        <v/>
      </c>
      <c r="K462" s="19" t="str">
        <f t="shared" si="78"/>
        <v/>
      </c>
      <c r="L462" s="19" t="str">
        <f t="shared" si="79"/>
        <v/>
      </c>
      <c r="M462" s="19" t="str">
        <f t="shared" si="80"/>
        <v/>
      </c>
      <c r="O462" s="18"/>
      <c r="P462" s="18"/>
    </row>
    <row r="463" spans="1:16">
      <c r="A463" s="29"/>
      <c r="B463" s="30"/>
      <c r="C463" s="30"/>
      <c r="D463" s="19" t="str">
        <f t="shared" si="71"/>
        <v/>
      </c>
      <c r="E463" s="19" t="str">
        <f t="shared" si="72"/>
        <v/>
      </c>
      <c r="F463" s="19" t="str">
        <f t="shared" si="73"/>
        <v/>
      </c>
      <c r="G463" s="19" t="str">
        <f t="shared" si="74"/>
        <v/>
      </c>
      <c r="H463" s="19" t="str">
        <f t="shared" si="75"/>
        <v/>
      </c>
      <c r="I463" s="19" t="str">
        <f t="shared" si="76"/>
        <v/>
      </c>
      <c r="J463" s="19" t="str">
        <f t="shared" si="77"/>
        <v/>
      </c>
      <c r="K463" s="19" t="str">
        <f t="shared" si="78"/>
        <v/>
      </c>
      <c r="L463" s="19" t="str">
        <f t="shared" si="79"/>
        <v/>
      </c>
      <c r="M463" s="19" t="str">
        <f t="shared" si="80"/>
        <v/>
      </c>
      <c r="O463" s="18"/>
      <c r="P463" s="18"/>
    </row>
    <row r="464" spans="1:16">
      <c r="A464" s="29"/>
      <c r="B464" s="30"/>
      <c r="C464" s="30"/>
      <c r="D464" s="19" t="str">
        <f t="shared" si="71"/>
        <v/>
      </c>
      <c r="E464" s="19" t="str">
        <f t="shared" si="72"/>
        <v/>
      </c>
      <c r="F464" s="19" t="str">
        <f t="shared" si="73"/>
        <v/>
      </c>
      <c r="G464" s="19" t="str">
        <f t="shared" si="74"/>
        <v/>
      </c>
      <c r="H464" s="19" t="str">
        <f t="shared" si="75"/>
        <v/>
      </c>
      <c r="I464" s="19" t="str">
        <f t="shared" si="76"/>
        <v/>
      </c>
      <c r="J464" s="19" t="str">
        <f t="shared" si="77"/>
        <v/>
      </c>
      <c r="K464" s="19" t="str">
        <f t="shared" si="78"/>
        <v/>
      </c>
      <c r="L464" s="19" t="str">
        <f t="shared" si="79"/>
        <v/>
      </c>
      <c r="M464" s="19" t="str">
        <f t="shared" si="80"/>
        <v/>
      </c>
      <c r="O464" s="18"/>
      <c r="P464" s="18"/>
    </row>
    <row r="465" spans="1:16">
      <c r="A465" s="29"/>
      <c r="B465" s="30"/>
      <c r="C465" s="30"/>
      <c r="D465" s="19" t="str">
        <f t="shared" si="71"/>
        <v/>
      </c>
      <c r="E465" s="19" t="str">
        <f t="shared" si="72"/>
        <v/>
      </c>
      <c r="F465" s="19" t="str">
        <f t="shared" si="73"/>
        <v/>
      </c>
      <c r="G465" s="19" t="str">
        <f t="shared" si="74"/>
        <v/>
      </c>
      <c r="H465" s="19" t="str">
        <f t="shared" si="75"/>
        <v/>
      </c>
      <c r="I465" s="19" t="str">
        <f t="shared" si="76"/>
        <v/>
      </c>
      <c r="J465" s="19" t="str">
        <f t="shared" si="77"/>
        <v/>
      </c>
      <c r="K465" s="19" t="str">
        <f t="shared" si="78"/>
        <v/>
      </c>
      <c r="L465" s="19" t="str">
        <f t="shared" si="79"/>
        <v/>
      </c>
      <c r="M465" s="19" t="str">
        <f t="shared" si="80"/>
        <v/>
      </c>
      <c r="O465" s="18"/>
      <c r="P465" s="18"/>
    </row>
    <row r="466" spans="1:16">
      <c r="A466" s="29"/>
      <c r="B466" s="30"/>
      <c r="C466" s="30"/>
      <c r="D466" s="19" t="str">
        <f t="shared" si="71"/>
        <v/>
      </c>
      <c r="E466" s="19" t="str">
        <f t="shared" si="72"/>
        <v/>
      </c>
      <c r="F466" s="19" t="str">
        <f t="shared" si="73"/>
        <v/>
      </c>
      <c r="G466" s="19" t="str">
        <f t="shared" si="74"/>
        <v/>
      </c>
      <c r="H466" s="19" t="str">
        <f t="shared" si="75"/>
        <v/>
      </c>
      <c r="I466" s="19" t="str">
        <f t="shared" si="76"/>
        <v/>
      </c>
      <c r="J466" s="19" t="str">
        <f t="shared" si="77"/>
        <v/>
      </c>
      <c r="K466" s="19" t="str">
        <f t="shared" si="78"/>
        <v/>
      </c>
      <c r="L466" s="19" t="str">
        <f t="shared" si="79"/>
        <v/>
      </c>
      <c r="M466" s="19" t="str">
        <f t="shared" si="80"/>
        <v/>
      </c>
      <c r="O466" s="18"/>
      <c r="P466" s="18"/>
    </row>
    <row r="467" spans="1:16">
      <c r="A467" s="29"/>
      <c r="B467" s="30"/>
      <c r="C467" s="30"/>
      <c r="D467" s="19" t="str">
        <f t="shared" si="71"/>
        <v/>
      </c>
      <c r="E467" s="19" t="str">
        <f t="shared" si="72"/>
        <v/>
      </c>
      <c r="F467" s="19" t="str">
        <f t="shared" si="73"/>
        <v/>
      </c>
      <c r="G467" s="19" t="str">
        <f t="shared" si="74"/>
        <v/>
      </c>
      <c r="H467" s="19" t="str">
        <f t="shared" si="75"/>
        <v/>
      </c>
      <c r="I467" s="19" t="str">
        <f t="shared" si="76"/>
        <v/>
      </c>
      <c r="J467" s="19" t="str">
        <f t="shared" si="77"/>
        <v/>
      </c>
      <c r="K467" s="19" t="str">
        <f t="shared" si="78"/>
        <v/>
      </c>
      <c r="L467" s="19" t="str">
        <f t="shared" si="79"/>
        <v/>
      </c>
      <c r="M467" s="19" t="str">
        <f t="shared" si="80"/>
        <v/>
      </c>
      <c r="O467" s="18"/>
      <c r="P467" s="18"/>
    </row>
    <row r="468" spans="1:16">
      <c r="A468" s="29"/>
      <c r="B468" s="30"/>
      <c r="C468" s="30"/>
      <c r="D468" s="19" t="str">
        <f t="shared" si="71"/>
        <v/>
      </c>
      <c r="E468" s="19" t="str">
        <f t="shared" si="72"/>
        <v/>
      </c>
      <c r="F468" s="19" t="str">
        <f t="shared" si="73"/>
        <v/>
      </c>
      <c r="G468" s="19" t="str">
        <f t="shared" si="74"/>
        <v/>
      </c>
      <c r="H468" s="19" t="str">
        <f t="shared" si="75"/>
        <v/>
      </c>
      <c r="I468" s="19" t="str">
        <f t="shared" si="76"/>
        <v/>
      </c>
      <c r="J468" s="19" t="str">
        <f t="shared" si="77"/>
        <v/>
      </c>
      <c r="K468" s="19" t="str">
        <f t="shared" si="78"/>
        <v/>
      </c>
      <c r="L468" s="19" t="str">
        <f t="shared" si="79"/>
        <v/>
      </c>
      <c r="M468" s="19" t="str">
        <f t="shared" si="80"/>
        <v/>
      </c>
      <c r="O468" s="18"/>
      <c r="P468" s="18"/>
    </row>
    <row r="469" spans="1:16">
      <c r="A469" s="29"/>
      <c r="B469" s="30"/>
      <c r="C469" s="30"/>
      <c r="D469" s="19" t="str">
        <f t="shared" si="71"/>
        <v/>
      </c>
      <c r="E469" s="19" t="str">
        <f t="shared" si="72"/>
        <v/>
      </c>
      <c r="F469" s="19" t="str">
        <f t="shared" si="73"/>
        <v/>
      </c>
      <c r="G469" s="19" t="str">
        <f t="shared" si="74"/>
        <v/>
      </c>
      <c r="H469" s="19" t="str">
        <f t="shared" si="75"/>
        <v/>
      </c>
      <c r="I469" s="19" t="str">
        <f t="shared" si="76"/>
        <v/>
      </c>
      <c r="J469" s="19" t="str">
        <f t="shared" si="77"/>
        <v/>
      </c>
      <c r="K469" s="19" t="str">
        <f t="shared" si="78"/>
        <v/>
      </c>
      <c r="L469" s="19" t="str">
        <f t="shared" si="79"/>
        <v/>
      </c>
      <c r="M469" s="19" t="str">
        <f t="shared" si="80"/>
        <v/>
      </c>
      <c r="O469" s="18"/>
      <c r="P469" s="18"/>
    </row>
    <row r="470" spans="1:16">
      <c r="A470" s="29"/>
      <c r="B470" s="30"/>
      <c r="C470" s="30"/>
      <c r="D470" s="19" t="str">
        <f t="shared" si="71"/>
        <v/>
      </c>
      <c r="E470" s="19" t="str">
        <f t="shared" si="72"/>
        <v/>
      </c>
      <c r="F470" s="19" t="str">
        <f t="shared" si="73"/>
        <v/>
      </c>
      <c r="G470" s="19" t="str">
        <f t="shared" si="74"/>
        <v/>
      </c>
      <c r="H470" s="19" t="str">
        <f t="shared" si="75"/>
        <v/>
      </c>
      <c r="I470" s="19" t="str">
        <f t="shared" si="76"/>
        <v/>
      </c>
      <c r="J470" s="19" t="str">
        <f t="shared" si="77"/>
        <v/>
      </c>
      <c r="K470" s="19" t="str">
        <f t="shared" si="78"/>
        <v/>
      </c>
      <c r="L470" s="19" t="str">
        <f t="shared" si="79"/>
        <v/>
      </c>
      <c r="M470" s="19" t="str">
        <f t="shared" si="80"/>
        <v/>
      </c>
      <c r="O470" s="18"/>
      <c r="P470" s="18"/>
    </row>
    <row r="471" spans="1:16">
      <c r="A471" s="29"/>
      <c r="B471" s="30"/>
      <c r="C471" s="30"/>
      <c r="D471" s="19" t="str">
        <f t="shared" si="71"/>
        <v/>
      </c>
      <c r="E471" s="19" t="str">
        <f t="shared" si="72"/>
        <v/>
      </c>
      <c r="F471" s="19" t="str">
        <f t="shared" si="73"/>
        <v/>
      </c>
      <c r="G471" s="19" t="str">
        <f t="shared" si="74"/>
        <v/>
      </c>
      <c r="H471" s="19" t="str">
        <f t="shared" si="75"/>
        <v/>
      </c>
      <c r="I471" s="19" t="str">
        <f t="shared" si="76"/>
        <v/>
      </c>
      <c r="J471" s="19" t="str">
        <f t="shared" si="77"/>
        <v/>
      </c>
      <c r="K471" s="19" t="str">
        <f t="shared" si="78"/>
        <v/>
      </c>
      <c r="L471" s="19" t="str">
        <f t="shared" si="79"/>
        <v/>
      </c>
      <c r="M471" s="19" t="str">
        <f t="shared" si="80"/>
        <v/>
      </c>
      <c r="O471" s="18"/>
      <c r="P471" s="18"/>
    </row>
    <row r="472" spans="1:16">
      <c r="A472" s="29"/>
      <c r="B472" s="30"/>
      <c r="C472" s="30"/>
      <c r="D472" s="19" t="str">
        <f t="shared" si="71"/>
        <v/>
      </c>
      <c r="E472" s="19" t="str">
        <f t="shared" si="72"/>
        <v/>
      </c>
      <c r="F472" s="19" t="str">
        <f t="shared" si="73"/>
        <v/>
      </c>
      <c r="G472" s="19" t="str">
        <f t="shared" si="74"/>
        <v/>
      </c>
      <c r="H472" s="19" t="str">
        <f t="shared" si="75"/>
        <v/>
      </c>
      <c r="I472" s="19" t="str">
        <f t="shared" si="76"/>
        <v/>
      </c>
      <c r="J472" s="19" t="str">
        <f t="shared" si="77"/>
        <v/>
      </c>
      <c r="K472" s="19" t="str">
        <f t="shared" si="78"/>
        <v/>
      </c>
      <c r="L472" s="19" t="str">
        <f t="shared" si="79"/>
        <v/>
      </c>
      <c r="M472" s="19" t="str">
        <f t="shared" si="80"/>
        <v/>
      </c>
      <c r="O472" s="18"/>
      <c r="P472" s="18"/>
    </row>
    <row r="473" spans="1:16">
      <c r="A473" s="29"/>
      <c r="B473" s="30"/>
      <c r="C473" s="30"/>
      <c r="D473" s="19" t="str">
        <f t="shared" si="71"/>
        <v/>
      </c>
      <c r="E473" s="19" t="str">
        <f t="shared" si="72"/>
        <v/>
      </c>
      <c r="F473" s="19" t="str">
        <f t="shared" si="73"/>
        <v/>
      </c>
      <c r="G473" s="19" t="str">
        <f t="shared" si="74"/>
        <v/>
      </c>
      <c r="H473" s="19" t="str">
        <f t="shared" si="75"/>
        <v/>
      </c>
      <c r="I473" s="19" t="str">
        <f t="shared" si="76"/>
        <v/>
      </c>
      <c r="J473" s="19" t="str">
        <f t="shared" si="77"/>
        <v/>
      </c>
      <c r="K473" s="19" t="str">
        <f t="shared" si="78"/>
        <v/>
      </c>
      <c r="L473" s="19" t="str">
        <f t="shared" si="79"/>
        <v/>
      </c>
      <c r="M473" s="19" t="str">
        <f t="shared" si="80"/>
        <v/>
      </c>
      <c r="O473" s="18"/>
      <c r="P473" s="18"/>
    </row>
    <row r="474" spans="1:16">
      <c r="A474" s="29"/>
      <c r="B474" s="30"/>
      <c r="C474" s="30"/>
      <c r="D474" s="19" t="str">
        <f t="shared" si="71"/>
        <v/>
      </c>
      <c r="E474" s="19" t="str">
        <f t="shared" si="72"/>
        <v/>
      </c>
      <c r="F474" s="19" t="str">
        <f t="shared" si="73"/>
        <v/>
      </c>
      <c r="G474" s="19" t="str">
        <f t="shared" si="74"/>
        <v/>
      </c>
      <c r="H474" s="19" t="str">
        <f t="shared" si="75"/>
        <v/>
      </c>
      <c r="I474" s="19" t="str">
        <f t="shared" si="76"/>
        <v/>
      </c>
      <c r="J474" s="19" t="str">
        <f t="shared" si="77"/>
        <v/>
      </c>
      <c r="K474" s="19" t="str">
        <f t="shared" si="78"/>
        <v/>
      </c>
      <c r="L474" s="19" t="str">
        <f t="shared" si="79"/>
        <v/>
      </c>
      <c r="M474" s="19" t="str">
        <f t="shared" si="80"/>
        <v/>
      </c>
      <c r="O474" s="18"/>
      <c r="P474" s="18"/>
    </row>
    <row r="475" spans="1:16">
      <c r="A475" s="29"/>
      <c r="B475" s="30"/>
      <c r="C475" s="30"/>
      <c r="D475" s="19" t="str">
        <f t="shared" si="71"/>
        <v/>
      </c>
      <c r="E475" s="19" t="str">
        <f t="shared" si="72"/>
        <v/>
      </c>
      <c r="F475" s="19" t="str">
        <f t="shared" si="73"/>
        <v/>
      </c>
      <c r="G475" s="19" t="str">
        <f t="shared" si="74"/>
        <v/>
      </c>
      <c r="H475" s="19" t="str">
        <f t="shared" si="75"/>
        <v/>
      </c>
      <c r="I475" s="19" t="str">
        <f t="shared" si="76"/>
        <v/>
      </c>
      <c r="J475" s="19" t="str">
        <f t="shared" si="77"/>
        <v/>
      </c>
      <c r="K475" s="19" t="str">
        <f t="shared" si="78"/>
        <v/>
      </c>
      <c r="L475" s="19" t="str">
        <f t="shared" si="79"/>
        <v/>
      </c>
      <c r="M475" s="19" t="str">
        <f t="shared" si="80"/>
        <v/>
      </c>
      <c r="O475" s="18"/>
      <c r="P475" s="18"/>
    </row>
    <row r="476" spans="1:16">
      <c r="A476" s="29"/>
      <c r="B476" s="30"/>
      <c r="C476" s="30"/>
      <c r="D476" s="19" t="str">
        <f t="shared" si="71"/>
        <v/>
      </c>
      <c r="E476" s="19" t="str">
        <f t="shared" si="72"/>
        <v/>
      </c>
      <c r="F476" s="19" t="str">
        <f t="shared" si="73"/>
        <v/>
      </c>
      <c r="G476" s="19" t="str">
        <f t="shared" si="74"/>
        <v/>
      </c>
      <c r="H476" s="19" t="str">
        <f t="shared" si="75"/>
        <v/>
      </c>
      <c r="I476" s="19" t="str">
        <f t="shared" si="76"/>
        <v/>
      </c>
      <c r="J476" s="19" t="str">
        <f t="shared" si="77"/>
        <v/>
      </c>
      <c r="K476" s="19" t="str">
        <f t="shared" si="78"/>
        <v/>
      </c>
      <c r="L476" s="19" t="str">
        <f t="shared" si="79"/>
        <v/>
      </c>
      <c r="M476" s="19" t="str">
        <f t="shared" si="80"/>
        <v/>
      </c>
      <c r="O476" s="18"/>
      <c r="P476" s="18"/>
    </row>
    <row r="477" spans="1:16">
      <c r="A477" s="29"/>
      <c r="B477" s="30"/>
      <c r="C477" s="30"/>
      <c r="D477" s="19" t="str">
        <f t="shared" si="71"/>
        <v/>
      </c>
      <c r="E477" s="19" t="str">
        <f t="shared" si="72"/>
        <v/>
      </c>
      <c r="F477" s="19" t="str">
        <f t="shared" si="73"/>
        <v/>
      </c>
      <c r="G477" s="19" t="str">
        <f t="shared" si="74"/>
        <v/>
      </c>
      <c r="H477" s="19" t="str">
        <f t="shared" si="75"/>
        <v/>
      </c>
      <c r="I477" s="19" t="str">
        <f t="shared" si="76"/>
        <v/>
      </c>
      <c r="J477" s="19" t="str">
        <f t="shared" si="77"/>
        <v/>
      </c>
      <c r="K477" s="19" t="str">
        <f t="shared" si="78"/>
        <v/>
      </c>
      <c r="L477" s="19" t="str">
        <f t="shared" si="79"/>
        <v/>
      </c>
      <c r="M477" s="19" t="str">
        <f t="shared" si="80"/>
        <v/>
      </c>
      <c r="O477" s="18"/>
      <c r="P477" s="18"/>
    </row>
    <row r="478" spans="1:16">
      <c r="A478" s="29"/>
      <c r="B478" s="30"/>
      <c r="C478" s="30"/>
      <c r="D478" s="19" t="str">
        <f t="shared" si="71"/>
        <v/>
      </c>
      <c r="E478" s="19" t="str">
        <f t="shared" si="72"/>
        <v/>
      </c>
      <c r="F478" s="19" t="str">
        <f t="shared" si="73"/>
        <v/>
      </c>
      <c r="G478" s="19" t="str">
        <f t="shared" si="74"/>
        <v/>
      </c>
      <c r="H478" s="19" t="str">
        <f t="shared" si="75"/>
        <v/>
      </c>
      <c r="I478" s="19" t="str">
        <f t="shared" si="76"/>
        <v/>
      </c>
      <c r="J478" s="19" t="str">
        <f t="shared" si="77"/>
        <v/>
      </c>
      <c r="K478" s="19" t="str">
        <f t="shared" si="78"/>
        <v/>
      </c>
      <c r="L478" s="19" t="str">
        <f t="shared" si="79"/>
        <v/>
      </c>
      <c r="M478" s="19" t="str">
        <f t="shared" si="80"/>
        <v/>
      </c>
      <c r="O478" s="18"/>
      <c r="P478" s="18"/>
    </row>
    <row r="479" spans="1:16">
      <c r="A479" s="29"/>
      <c r="B479" s="30"/>
      <c r="C479" s="30"/>
      <c r="D479" s="19" t="str">
        <f t="shared" si="71"/>
        <v/>
      </c>
      <c r="E479" s="19" t="str">
        <f t="shared" si="72"/>
        <v/>
      </c>
      <c r="F479" s="19" t="str">
        <f t="shared" si="73"/>
        <v/>
      </c>
      <c r="G479" s="19" t="str">
        <f t="shared" si="74"/>
        <v/>
      </c>
      <c r="H479" s="19" t="str">
        <f t="shared" si="75"/>
        <v/>
      </c>
      <c r="I479" s="19" t="str">
        <f t="shared" si="76"/>
        <v/>
      </c>
      <c r="J479" s="19" t="str">
        <f t="shared" si="77"/>
        <v/>
      </c>
      <c r="K479" s="19" t="str">
        <f t="shared" si="78"/>
        <v/>
      </c>
      <c r="L479" s="19" t="str">
        <f t="shared" si="79"/>
        <v/>
      </c>
      <c r="M479" s="19" t="str">
        <f t="shared" si="80"/>
        <v/>
      </c>
      <c r="O479" s="18"/>
      <c r="P479" s="18"/>
    </row>
    <row r="480" spans="1:16">
      <c r="A480" s="29"/>
      <c r="B480" s="30"/>
      <c r="C480" s="30"/>
      <c r="D480" s="19" t="str">
        <f t="shared" si="71"/>
        <v/>
      </c>
      <c r="E480" s="19" t="str">
        <f t="shared" si="72"/>
        <v/>
      </c>
      <c r="F480" s="19" t="str">
        <f t="shared" si="73"/>
        <v/>
      </c>
      <c r="G480" s="19" t="str">
        <f t="shared" si="74"/>
        <v/>
      </c>
      <c r="H480" s="19" t="str">
        <f t="shared" si="75"/>
        <v/>
      </c>
      <c r="I480" s="19" t="str">
        <f t="shared" si="76"/>
        <v/>
      </c>
      <c r="J480" s="19" t="str">
        <f t="shared" si="77"/>
        <v/>
      </c>
      <c r="K480" s="19" t="str">
        <f t="shared" si="78"/>
        <v/>
      </c>
      <c r="L480" s="19" t="str">
        <f t="shared" si="79"/>
        <v/>
      </c>
      <c r="M480" s="19" t="str">
        <f t="shared" si="80"/>
        <v/>
      </c>
      <c r="O480" s="18"/>
      <c r="P480" s="18"/>
    </row>
    <row r="481" spans="1:16">
      <c r="A481" s="29"/>
      <c r="B481" s="30"/>
      <c r="C481" s="30"/>
      <c r="D481" s="19" t="str">
        <f t="shared" si="71"/>
        <v/>
      </c>
      <c r="E481" s="19" t="str">
        <f t="shared" si="72"/>
        <v/>
      </c>
      <c r="F481" s="19" t="str">
        <f t="shared" si="73"/>
        <v/>
      </c>
      <c r="G481" s="19" t="str">
        <f t="shared" si="74"/>
        <v/>
      </c>
      <c r="H481" s="19" t="str">
        <f t="shared" si="75"/>
        <v/>
      </c>
      <c r="I481" s="19" t="str">
        <f t="shared" si="76"/>
        <v/>
      </c>
      <c r="J481" s="19" t="str">
        <f t="shared" si="77"/>
        <v/>
      </c>
      <c r="K481" s="19" t="str">
        <f t="shared" si="78"/>
        <v/>
      </c>
      <c r="L481" s="19" t="str">
        <f t="shared" si="79"/>
        <v/>
      </c>
      <c r="M481" s="19" t="str">
        <f t="shared" si="80"/>
        <v/>
      </c>
      <c r="O481" s="18"/>
      <c r="P481" s="18"/>
    </row>
    <row r="482" spans="1:16">
      <c r="A482" s="29"/>
      <c r="B482" s="30"/>
      <c r="C482" s="30"/>
      <c r="D482" s="19" t="str">
        <f t="shared" si="71"/>
        <v/>
      </c>
      <c r="E482" s="19" t="str">
        <f t="shared" si="72"/>
        <v/>
      </c>
      <c r="F482" s="19" t="str">
        <f t="shared" si="73"/>
        <v/>
      </c>
      <c r="G482" s="19" t="str">
        <f t="shared" si="74"/>
        <v/>
      </c>
      <c r="H482" s="19" t="str">
        <f t="shared" si="75"/>
        <v/>
      </c>
      <c r="I482" s="19" t="str">
        <f t="shared" si="76"/>
        <v/>
      </c>
      <c r="J482" s="19" t="str">
        <f t="shared" si="77"/>
        <v/>
      </c>
      <c r="K482" s="19" t="str">
        <f t="shared" si="78"/>
        <v/>
      </c>
      <c r="L482" s="19" t="str">
        <f t="shared" si="79"/>
        <v/>
      </c>
      <c r="M482" s="19" t="str">
        <f t="shared" si="80"/>
        <v/>
      </c>
      <c r="O482" s="18"/>
      <c r="P482" s="18"/>
    </row>
    <row r="483" spans="1:16">
      <c r="A483" s="29"/>
      <c r="B483" s="30"/>
      <c r="C483" s="30"/>
      <c r="D483" s="19" t="str">
        <f t="shared" si="71"/>
        <v/>
      </c>
      <c r="E483" s="19" t="str">
        <f t="shared" si="72"/>
        <v/>
      </c>
      <c r="F483" s="19" t="str">
        <f t="shared" si="73"/>
        <v/>
      </c>
      <c r="G483" s="19" t="str">
        <f t="shared" si="74"/>
        <v/>
      </c>
      <c r="H483" s="19" t="str">
        <f t="shared" si="75"/>
        <v/>
      </c>
      <c r="I483" s="19" t="str">
        <f t="shared" si="76"/>
        <v/>
      </c>
      <c r="J483" s="19" t="str">
        <f t="shared" si="77"/>
        <v/>
      </c>
      <c r="K483" s="19" t="str">
        <f t="shared" si="78"/>
        <v/>
      </c>
      <c r="L483" s="19" t="str">
        <f t="shared" si="79"/>
        <v/>
      </c>
      <c r="M483" s="19" t="str">
        <f t="shared" si="80"/>
        <v/>
      </c>
      <c r="O483" s="18"/>
      <c r="P483" s="18"/>
    </row>
    <row r="484" spans="1:16">
      <c r="A484" s="29"/>
      <c r="B484" s="30"/>
      <c r="C484" s="30"/>
      <c r="D484" s="19" t="str">
        <f t="shared" si="71"/>
        <v/>
      </c>
      <c r="E484" s="19" t="str">
        <f t="shared" si="72"/>
        <v/>
      </c>
      <c r="F484" s="19" t="str">
        <f t="shared" si="73"/>
        <v/>
      </c>
      <c r="G484" s="19" t="str">
        <f t="shared" si="74"/>
        <v/>
      </c>
      <c r="H484" s="19" t="str">
        <f t="shared" si="75"/>
        <v/>
      </c>
      <c r="I484" s="19" t="str">
        <f t="shared" si="76"/>
        <v/>
      </c>
      <c r="J484" s="19" t="str">
        <f t="shared" si="77"/>
        <v/>
      </c>
      <c r="K484" s="19" t="str">
        <f t="shared" si="78"/>
        <v/>
      </c>
      <c r="L484" s="19" t="str">
        <f t="shared" si="79"/>
        <v/>
      </c>
      <c r="M484" s="19" t="str">
        <f t="shared" si="80"/>
        <v/>
      </c>
      <c r="O484" s="18"/>
      <c r="P484" s="18"/>
    </row>
    <row r="485" spans="1:16">
      <c r="A485" s="29"/>
      <c r="B485" s="30"/>
      <c r="C485" s="30"/>
      <c r="D485" s="19" t="str">
        <f t="shared" si="71"/>
        <v/>
      </c>
      <c r="E485" s="19" t="str">
        <f t="shared" si="72"/>
        <v/>
      </c>
      <c r="F485" s="19" t="str">
        <f t="shared" si="73"/>
        <v/>
      </c>
      <c r="G485" s="19" t="str">
        <f t="shared" si="74"/>
        <v/>
      </c>
      <c r="H485" s="19" t="str">
        <f t="shared" si="75"/>
        <v/>
      </c>
      <c r="I485" s="19" t="str">
        <f t="shared" si="76"/>
        <v/>
      </c>
      <c r="J485" s="19" t="str">
        <f t="shared" si="77"/>
        <v/>
      </c>
      <c r="K485" s="19" t="str">
        <f t="shared" si="78"/>
        <v/>
      </c>
      <c r="L485" s="19" t="str">
        <f t="shared" si="79"/>
        <v/>
      </c>
      <c r="M485" s="19" t="str">
        <f t="shared" si="80"/>
        <v/>
      </c>
      <c r="O485" s="18"/>
      <c r="P485" s="18"/>
    </row>
    <row r="486" spans="1:16">
      <c r="A486" s="29"/>
      <c r="B486" s="30"/>
      <c r="C486" s="30"/>
      <c r="D486" s="19" t="str">
        <f t="shared" si="71"/>
        <v/>
      </c>
      <c r="E486" s="19" t="str">
        <f t="shared" si="72"/>
        <v/>
      </c>
      <c r="F486" s="19" t="str">
        <f t="shared" si="73"/>
        <v/>
      </c>
      <c r="G486" s="19" t="str">
        <f t="shared" si="74"/>
        <v/>
      </c>
      <c r="H486" s="19" t="str">
        <f t="shared" si="75"/>
        <v/>
      </c>
      <c r="I486" s="19" t="str">
        <f t="shared" si="76"/>
        <v/>
      </c>
      <c r="J486" s="19" t="str">
        <f t="shared" si="77"/>
        <v/>
      </c>
      <c r="K486" s="19" t="str">
        <f t="shared" si="78"/>
        <v/>
      </c>
      <c r="L486" s="19" t="str">
        <f t="shared" si="79"/>
        <v/>
      </c>
      <c r="M486" s="19" t="str">
        <f t="shared" si="80"/>
        <v/>
      </c>
      <c r="O486" s="18"/>
      <c r="P486" s="18"/>
    </row>
    <row r="487" spans="1:16">
      <c r="A487" s="29"/>
      <c r="B487" s="30"/>
      <c r="C487" s="30"/>
      <c r="D487" s="19" t="str">
        <f t="shared" si="71"/>
        <v/>
      </c>
      <c r="E487" s="19" t="str">
        <f t="shared" si="72"/>
        <v/>
      </c>
      <c r="F487" s="19" t="str">
        <f t="shared" si="73"/>
        <v/>
      </c>
      <c r="G487" s="19" t="str">
        <f t="shared" si="74"/>
        <v/>
      </c>
      <c r="H487" s="19" t="str">
        <f t="shared" si="75"/>
        <v/>
      </c>
      <c r="I487" s="19" t="str">
        <f t="shared" si="76"/>
        <v/>
      </c>
      <c r="J487" s="19" t="str">
        <f t="shared" si="77"/>
        <v/>
      </c>
      <c r="K487" s="19" t="str">
        <f t="shared" si="78"/>
        <v/>
      </c>
      <c r="L487" s="19" t="str">
        <f t="shared" si="79"/>
        <v/>
      </c>
      <c r="M487" s="19" t="str">
        <f t="shared" si="80"/>
        <v/>
      </c>
      <c r="O487" s="18"/>
      <c r="P487" s="18"/>
    </row>
    <row r="488" spans="1:16">
      <c r="A488" s="29"/>
      <c r="B488" s="30"/>
      <c r="C488" s="30"/>
      <c r="D488" s="19" t="str">
        <f t="shared" si="71"/>
        <v/>
      </c>
      <c r="E488" s="19" t="str">
        <f t="shared" si="72"/>
        <v/>
      </c>
      <c r="F488" s="19" t="str">
        <f t="shared" si="73"/>
        <v/>
      </c>
      <c r="G488" s="19" t="str">
        <f t="shared" si="74"/>
        <v/>
      </c>
      <c r="H488" s="19" t="str">
        <f t="shared" si="75"/>
        <v/>
      </c>
      <c r="I488" s="19" t="str">
        <f t="shared" si="76"/>
        <v/>
      </c>
      <c r="J488" s="19" t="str">
        <f t="shared" si="77"/>
        <v/>
      </c>
      <c r="K488" s="19" t="str">
        <f t="shared" si="78"/>
        <v/>
      </c>
      <c r="L488" s="19" t="str">
        <f t="shared" si="79"/>
        <v/>
      </c>
      <c r="M488" s="19" t="str">
        <f t="shared" si="80"/>
        <v/>
      </c>
      <c r="O488" s="18"/>
      <c r="P488" s="18"/>
    </row>
    <row r="489" spans="1:16">
      <c r="A489" s="29"/>
      <c r="B489" s="30"/>
      <c r="C489" s="30"/>
      <c r="D489" s="19" t="str">
        <f t="shared" si="71"/>
        <v/>
      </c>
      <c r="E489" s="19" t="str">
        <f t="shared" si="72"/>
        <v/>
      </c>
      <c r="F489" s="19" t="str">
        <f t="shared" si="73"/>
        <v/>
      </c>
      <c r="G489" s="19" t="str">
        <f t="shared" si="74"/>
        <v/>
      </c>
      <c r="H489" s="19" t="str">
        <f t="shared" si="75"/>
        <v/>
      </c>
      <c r="I489" s="19" t="str">
        <f t="shared" si="76"/>
        <v/>
      </c>
      <c r="J489" s="19" t="str">
        <f t="shared" si="77"/>
        <v/>
      </c>
      <c r="K489" s="19" t="str">
        <f t="shared" si="78"/>
        <v/>
      </c>
      <c r="L489" s="19" t="str">
        <f t="shared" si="79"/>
        <v/>
      </c>
      <c r="M489" s="19" t="str">
        <f t="shared" si="80"/>
        <v/>
      </c>
      <c r="O489" s="18"/>
      <c r="P489" s="18"/>
    </row>
    <row r="490" spans="1:16">
      <c r="A490" s="29"/>
      <c r="B490" s="30"/>
      <c r="C490" s="30"/>
      <c r="D490" s="19" t="str">
        <f t="shared" si="71"/>
        <v/>
      </c>
      <c r="E490" s="19" t="str">
        <f t="shared" si="72"/>
        <v/>
      </c>
      <c r="F490" s="19" t="str">
        <f t="shared" si="73"/>
        <v/>
      </c>
      <c r="G490" s="19" t="str">
        <f t="shared" si="74"/>
        <v/>
      </c>
      <c r="H490" s="19" t="str">
        <f t="shared" si="75"/>
        <v/>
      </c>
      <c r="I490" s="19" t="str">
        <f t="shared" si="76"/>
        <v/>
      </c>
      <c r="J490" s="19" t="str">
        <f t="shared" si="77"/>
        <v/>
      </c>
      <c r="K490" s="19" t="str">
        <f t="shared" si="78"/>
        <v/>
      </c>
      <c r="L490" s="19" t="str">
        <f t="shared" si="79"/>
        <v/>
      </c>
      <c r="M490" s="19" t="str">
        <f t="shared" si="80"/>
        <v/>
      </c>
      <c r="O490" s="18"/>
      <c r="P490" s="18"/>
    </row>
    <row r="491" spans="1:16">
      <c r="A491" s="29"/>
      <c r="B491" s="30"/>
      <c r="C491" s="30"/>
      <c r="D491" s="19" t="str">
        <f t="shared" si="71"/>
        <v/>
      </c>
      <c r="E491" s="19" t="str">
        <f t="shared" si="72"/>
        <v/>
      </c>
      <c r="F491" s="19" t="str">
        <f t="shared" si="73"/>
        <v/>
      </c>
      <c r="G491" s="19" t="str">
        <f t="shared" si="74"/>
        <v/>
      </c>
      <c r="H491" s="19" t="str">
        <f t="shared" si="75"/>
        <v/>
      </c>
      <c r="I491" s="19" t="str">
        <f t="shared" si="76"/>
        <v/>
      </c>
      <c r="J491" s="19" t="str">
        <f t="shared" si="77"/>
        <v/>
      </c>
      <c r="K491" s="19" t="str">
        <f t="shared" si="78"/>
        <v/>
      </c>
      <c r="L491" s="19" t="str">
        <f t="shared" si="79"/>
        <v/>
      </c>
      <c r="M491" s="19" t="str">
        <f t="shared" si="80"/>
        <v/>
      </c>
      <c r="O491" s="18"/>
      <c r="P491" s="18"/>
    </row>
    <row r="492" spans="1:16">
      <c r="A492" s="29"/>
      <c r="B492" s="30"/>
      <c r="C492" s="30"/>
      <c r="D492" s="19" t="str">
        <f t="shared" si="71"/>
        <v/>
      </c>
      <c r="E492" s="19" t="str">
        <f t="shared" si="72"/>
        <v/>
      </c>
      <c r="F492" s="19" t="str">
        <f t="shared" si="73"/>
        <v/>
      </c>
      <c r="G492" s="19" t="str">
        <f t="shared" si="74"/>
        <v/>
      </c>
      <c r="H492" s="19" t="str">
        <f t="shared" si="75"/>
        <v/>
      </c>
      <c r="I492" s="19" t="str">
        <f t="shared" si="76"/>
        <v/>
      </c>
      <c r="J492" s="19" t="str">
        <f t="shared" si="77"/>
        <v/>
      </c>
      <c r="K492" s="19" t="str">
        <f t="shared" si="78"/>
        <v/>
      </c>
      <c r="L492" s="19" t="str">
        <f t="shared" si="79"/>
        <v/>
      </c>
      <c r="M492" s="19" t="str">
        <f t="shared" si="80"/>
        <v/>
      </c>
      <c r="O492" s="18"/>
      <c r="P492" s="18"/>
    </row>
    <row r="493" spans="1:16">
      <c r="A493" s="29"/>
      <c r="B493" s="30"/>
      <c r="C493" s="30"/>
      <c r="D493" s="19" t="str">
        <f t="shared" si="71"/>
        <v/>
      </c>
      <c r="E493" s="19" t="str">
        <f t="shared" si="72"/>
        <v/>
      </c>
      <c r="F493" s="19" t="str">
        <f t="shared" si="73"/>
        <v/>
      </c>
      <c r="G493" s="19" t="str">
        <f t="shared" si="74"/>
        <v/>
      </c>
      <c r="H493" s="19" t="str">
        <f t="shared" si="75"/>
        <v/>
      </c>
      <c r="I493" s="19" t="str">
        <f t="shared" si="76"/>
        <v/>
      </c>
      <c r="J493" s="19" t="str">
        <f t="shared" si="77"/>
        <v/>
      </c>
      <c r="K493" s="19" t="str">
        <f t="shared" si="78"/>
        <v/>
      </c>
      <c r="L493" s="19" t="str">
        <f t="shared" si="79"/>
        <v/>
      </c>
      <c r="M493" s="19" t="str">
        <f t="shared" si="80"/>
        <v/>
      </c>
      <c r="O493" s="18"/>
      <c r="P493" s="18"/>
    </row>
    <row r="494" spans="1:16">
      <c r="A494" s="29"/>
      <c r="B494" s="30"/>
      <c r="C494" s="30"/>
      <c r="D494" s="19" t="str">
        <f t="shared" si="71"/>
        <v/>
      </c>
      <c r="E494" s="19" t="str">
        <f t="shared" si="72"/>
        <v/>
      </c>
      <c r="F494" s="19" t="str">
        <f t="shared" si="73"/>
        <v/>
      </c>
      <c r="G494" s="19" t="str">
        <f t="shared" si="74"/>
        <v/>
      </c>
      <c r="H494" s="19" t="str">
        <f t="shared" si="75"/>
        <v/>
      </c>
      <c r="I494" s="19" t="str">
        <f t="shared" si="76"/>
        <v/>
      </c>
      <c r="J494" s="19" t="str">
        <f t="shared" si="77"/>
        <v/>
      </c>
      <c r="K494" s="19" t="str">
        <f t="shared" si="78"/>
        <v/>
      </c>
      <c r="L494" s="19" t="str">
        <f t="shared" si="79"/>
        <v/>
      </c>
      <c r="M494" s="19" t="str">
        <f t="shared" si="80"/>
        <v/>
      </c>
      <c r="O494" s="18"/>
      <c r="P494" s="18"/>
    </row>
    <row r="495" spans="1:16">
      <c r="A495" s="29"/>
      <c r="B495" s="30"/>
      <c r="C495" s="30"/>
      <c r="D495" s="19" t="str">
        <f t="shared" si="71"/>
        <v/>
      </c>
      <c r="E495" s="19" t="str">
        <f t="shared" si="72"/>
        <v/>
      </c>
      <c r="F495" s="19" t="str">
        <f t="shared" si="73"/>
        <v/>
      </c>
      <c r="G495" s="19" t="str">
        <f t="shared" si="74"/>
        <v/>
      </c>
      <c r="H495" s="19" t="str">
        <f t="shared" si="75"/>
        <v/>
      </c>
      <c r="I495" s="19" t="str">
        <f t="shared" si="76"/>
        <v/>
      </c>
      <c r="J495" s="19" t="str">
        <f t="shared" si="77"/>
        <v/>
      </c>
      <c r="K495" s="19" t="str">
        <f t="shared" si="78"/>
        <v/>
      </c>
      <c r="L495" s="19" t="str">
        <f t="shared" si="79"/>
        <v/>
      </c>
      <c r="M495" s="19" t="str">
        <f t="shared" si="80"/>
        <v/>
      </c>
      <c r="O495" s="18"/>
      <c r="P495" s="18"/>
    </row>
    <row r="496" spans="1:16">
      <c r="A496" s="29"/>
      <c r="B496" s="30"/>
      <c r="C496" s="30"/>
      <c r="D496" s="19" t="str">
        <f t="shared" si="71"/>
        <v/>
      </c>
      <c r="E496" s="19" t="str">
        <f t="shared" si="72"/>
        <v/>
      </c>
      <c r="F496" s="19" t="str">
        <f t="shared" si="73"/>
        <v/>
      </c>
      <c r="G496" s="19" t="str">
        <f t="shared" si="74"/>
        <v/>
      </c>
      <c r="H496" s="19" t="str">
        <f t="shared" si="75"/>
        <v/>
      </c>
      <c r="I496" s="19" t="str">
        <f t="shared" si="76"/>
        <v/>
      </c>
      <c r="J496" s="19" t="str">
        <f t="shared" si="77"/>
        <v/>
      </c>
      <c r="K496" s="19" t="str">
        <f t="shared" si="78"/>
        <v/>
      </c>
      <c r="L496" s="19" t="str">
        <f t="shared" si="79"/>
        <v/>
      </c>
      <c r="M496" s="19" t="str">
        <f t="shared" si="80"/>
        <v/>
      </c>
      <c r="O496" s="18"/>
      <c r="P496" s="18"/>
    </row>
    <row r="497" spans="1:16">
      <c r="A497" s="29"/>
      <c r="B497" s="30"/>
      <c r="C497" s="30"/>
      <c r="D497" s="19" t="str">
        <f t="shared" si="71"/>
        <v/>
      </c>
      <c r="E497" s="19" t="str">
        <f t="shared" si="72"/>
        <v/>
      </c>
      <c r="F497" s="19" t="str">
        <f t="shared" si="73"/>
        <v/>
      </c>
      <c r="G497" s="19" t="str">
        <f t="shared" si="74"/>
        <v/>
      </c>
      <c r="H497" s="19" t="str">
        <f t="shared" si="75"/>
        <v/>
      </c>
      <c r="I497" s="19" t="str">
        <f t="shared" si="76"/>
        <v/>
      </c>
      <c r="J497" s="19" t="str">
        <f t="shared" si="77"/>
        <v/>
      </c>
      <c r="K497" s="19" t="str">
        <f t="shared" si="78"/>
        <v/>
      </c>
      <c r="L497" s="19" t="str">
        <f t="shared" si="79"/>
        <v/>
      </c>
      <c r="M497" s="19" t="str">
        <f t="shared" si="80"/>
        <v/>
      </c>
      <c r="O497" s="18"/>
      <c r="P497" s="18"/>
    </row>
    <row r="498" spans="1:16">
      <c r="A498" s="29"/>
      <c r="B498" s="30"/>
      <c r="C498" s="30"/>
      <c r="D498" s="19" t="str">
        <f t="shared" si="71"/>
        <v/>
      </c>
      <c r="E498" s="19" t="str">
        <f t="shared" si="72"/>
        <v/>
      </c>
      <c r="F498" s="19" t="str">
        <f t="shared" si="73"/>
        <v/>
      </c>
      <c r="G498" s="19" t="str">
        <f t="shared" si="74"/>
        <v/>
      </c>
      <c r="H498" s="19" t="str">
        <f t="shared" si="75"/>
        <v/>
      </c>
      <c r="I498" s="19" t="str">
        <f t="shared" si="76"/>
        <v/>
      </c>
      <c r="J498" s="19" t="str">
        <f t="shared" si="77"/>
        <v/>
      </c>
      <c r="K498" s="19" t="str">
        <f t="shared" si="78"/>
        <v/>
      </c>
      <c r="L498" s="19" t="str">
        <f t="shared" si="79"/>
        <v/>
      </c>
      <c r="M498" s="19" t="str">
        <f t="shared" si="80"/>
        <v/>
      </c>
      <c r="O498" s="18"/>
      <c r="P498" s="18"/>
    </row>
    <row r="499" spans="1:16">
      <c r="A499" s="29"/>
      <c r="B499" s="30"/>
      <c r="C499" s="30"/>
      <c r="D499" s="19" t="str">
        <f t="shared" si="71"/>
        <v/>
      </c>
      <c r="E499" s="19" t="str">
        <f t="shared" si="72"/>
        <v/>
      </c>
      <c r="F499" s="19" t="str">
        <f t="shared" si="73"/>
        <v/>
      </c>
      <c r="G499" s="19" t="str">
        <f t="shared" si="74"/>
        <v/>
      </c>
      <c r="H499" s="19" t="str">
        <f t="shared" si="75"/>
        <v/>
      </c>
      <c r="I499" s="19" t="str">
        <f t="shared" si="76"/>
        <v/>
      </c>
      <c r="J499" s="19" t="str">
        <f t="shared" si="77"/>
        <v/>
      </c>
      <c r="K499" s="19" t="str">
        <f t="shared" si="78"/>
        <v/>
      </c>
      <c r="L499" s="19" t="str">
        <f t="shared" si="79"/>
        <v/>
      </c>
      <c r="M499" s="19" t="str">
        <f t="shared" si="80"/>
        <v/>
      </c>
      <c r="O499" s="18"/>
      <c r="P499" s="18"/>
    </row>
    <row r="500" spans="1:16">
      <c r="A500" s="29"/>
      <c r="B500" s="30"/>
      <c r="C500" s="30"/>
      <c r="D500" s="19" t="str">
        <f t="shared" si="71"/>
        <v/>
      </c>
      <c r="E500" s="19" t="str">
        <f t="shared" si="72"/>
        <v/>
      </c>
      <c r="F500" s="19" t="str">
        <f t="shared" si="73"/>
        <v/>
      </c>
      <c r="G500" s="19" t="str">
        <f t="shared" si="74"/>
        <v/>
      </c>
      <c r="H500" s="19" t="str">
        <f t="shared" si="75"/>
        <v/>
      </c>
      <c r="I500" s="19" t="str">
        <f t="shared" si="76"/>
        <v/>
      </c>
      <c r="J500" s="19" t="str">
        <f t="shared" si="77"/>
        <v/>
      </c>
      <c r="K500" s="19" t="str">
        <f t="shared" si="78"/>
        <v/>
      </c>
      <c r="L500" s="19" t="str">
        <f t="shared" si="79"/>
        <v/>
      </c>
      <c r="M500" s="19" t="str">
        <f t="shared" si="80"/>
        <v/>
      </c>
      <c r="O500" s="18"/>
      <c r="P500" s="18"/>
    </row>
    <row r="501" spans="1:16">
      <c r="A501" s="29"/>
      <c r="B501" s="30"/>
      <c r="C501" s="30"/>
      <c r="D501" s="19" t="str">
        <f t="shared" si="71"/>
        <v/>
      </c>
      <c r="E501" s="19" t="str">
        <f t="shared" si="72"/>
        <v/>
      </c>
      <c r="F501" s="19" t="str">
        <f t="shared" si="73"/>
        <v/>
      </c>
      <c r="G501" s="19" t="str">
        <f t="shared" si="74"/>
        <v/>
      </c>
      <c r="H501" s="19" t="str">
        <f t="shared" si="75"/>
        <v/>
      </c>
      <c r="I501" s="19" t="str">
        <f t="shared" si="76"/>
        <v/>
      </c>
      <c r="J501" s="19" t="str">
        <f t="shared" si="77"/>
        <v/>
      </c>
      <c r="K501" s="19" t="str">
        <f t="shared" si="78"/>
        <v/>
      </c>
      <c r="L501" s="19" t="str">
        <f t="shared" si="79"/>
        <v/>
      </c>
      <c r="M501" s="19" t="str">
        <f t="shared" si="80"/>
        <v/>
      </c>
      <c r="O501" s="18"/>
      <c r="P501" s="18"/>
    </row>
    <row r="502" spans="1:16">
      <c r="A502" s="29"/>
      <c r="B502" s="30"/>
      <c r="C502" s="30"/>
      <c r="D502" s="19" t="str">
        <f t="shared" si="71"/>
        <v/>
      </c>
      <c r="E502" s="19" t="str">
        <f t="shared" si="72"/>
        <v/>
      </c>
      <c r="F502" s="19" t="str">
        <f t="shared" si="73"/>
        <v/>
      </c>
      <c r="G502" s="19" t="str">
        <f t="shared" si="74"/>
        <v/>
      </c>
      <c r="H502" s="19" t="str">
        <f t="shared" si="75"/>
        <v/>
      </c>
      <c r="I502" s="19" t="str">
        <f t="shared" si="76"/>
        <v/>
      </c>
      <c r="J502" s="19" t="str">
        <f t="shared" si="77"/>
        <v/>
      </c>
      <c r="K502" s="19" t="str">
        <f t="shared" si="78"/>
        <v/>
      </c>
      <c r="L502" s="19" t="str">
        <f t="shared" si="79"/>
        <v/>
      </c>
      <c r="M502" s="19" t="str">
        <f t="shared" si="80"/>
        <v/>
      </c>
      <c r="O502" s="18"/>
      <c r="P502" s="18"/>
    </row>
    <row r="503" spans="1:16">
      <c r="A503" s="29"/>
      <c r="B503" s="30"/>
      <c r="C503" s="30"/>
      <c r="D503" s="19" t="str">
        <f t="shared" si="71"/>
        <v/>
      </c>
      <c r="E503" s="19" t="str">
        <f t="shared" si="72"/>
        <v/>
      </c>
      <c r="F503" s="19" t="str">
        <f t="shared" si="73"/>
        <v/>
      </c>
      <c r="G503" s="19" t="str">
        <f t="shared" si="74"/>
        <v/>
      </c>
      <c r="H503" s="19" t="str">
        <f t="shared" si="75"/>
        <v/>
      </c>
      <c r="I503" s="19" t="str">
        <f t="shared" si="76"/>
        <v/>
      </c>
      <c r="J503" s="19" t="str">
        <f t="shared" si="77"/>
        <v/>
      </c>
      <c r="K503" s="19" t="str">
        <f t="shared" si="78"/>
        <v/>
      </c>
      <c r="L503" s="19" t="str">
        <f t="shared" si="79"/>
        <v/>
      </c>
      <c r="M503" s="19" t="str">
        <f t="shared" si="80"/>
        <v/>
      </c>
      <c r="O503" s="18"/>
      <c r="P503" s="18"/>
    </row>
    <row r="504" spans="1:16">
      <c r="A504" s="29"/>
      <c r="B504" s="30"/>
      <c r="C504" s="30"/>
      <c r="D504" s="19" t="str">
        <f t="shared" si="71"/>
        <v/>
      </c>
      <c r="E504" s="19" t="str">
        <f t="shared" si="72"/>
        <v/>
      </c>
      <c r="F504" s="19" t="str">
        <f t="shared" si="73"/>
        <v/>
      </c>
      <c r="G504" s="19" t="str">
        <f t="shared" si="74"/>
        <v/>
      </c>
      <c r="H504" s="19" t="str">
        <f t="shared" si="75"/>
        <v/>
      </c>
      <c r="I504" s="19" t="str">
        <f t="shared" si="76"/>
        <v/>
      </c>
      <c r="J504" s="19" t="str">
        <f t="shared" si="77"/>
        <v/>
      </c>
      <c r="K504" s="19" t="str">
        <f t="shared" si="78"/>
        <v/>
      </c>
      <c r="L504" s="19" t="str">
        <f t="shared" si="79"/>
        <v/>
      </c>
      <c r="M504" s="19" t="str">
        <f t="shared" si="80"/>
        <v/>
      </c>
      <c r="O504" s="18"/>
      <c r="P504" s="18"/>
    </row>
    <row r="505" spans="1:16">
      <c r="A505" s="29"/>
      <c r="B505" s="30"/>
      <c r="C505" s="30"/>
      <c r="D505" s="19" t="str">
        <f t="shared" si="71"/>
        <v/>
      </c>
      <c r="E505" s="19" t="str">
        <f t="shared" si="72"/>
        <v/>
      </c>
      <c r="F505" s="19" t="str">
        <f t="shared" si="73"/>
        <v/>
      </c>
      <c r="G505" s="19" t="str">
        <f t="shared" si="74"/>
        <v/>
      </c>
      <c r="H505" s="19" t="str">
        <f t="shared" si="75"/>
        <v/>
      </c>
      <c r="I505" s="19" t="str">
        <f t="shared" si="76"/>
        <v/>
      </c>
      <c r="J505" s="19" t="str">
        <f t="shared" si="77"/>
        <v/>
      </c>
      <c r="K505" s="19" t="str">
        <f t="shared" si="78"/>
        <v/>
      </c>
      <c r="L505" s="19" t="str">
        <f t="shared" si="79"/>
        <v/>
      </c>
      <c r="M505" s="19" t="str">
        <f t="shared" si="80"/>
        <v/>
      </c>
      <c r="O505" s="18"/>
      <c r="P505" s="18"/>
    </row>
    <row r="506" spans="1:16">
      <c r="A506" s="29"/>
      <c r="B506" s="30"/>
      <c r="C506" s="30"/>
      <c r="D506" s="19" t="str">
        <f t="shared" si="71"/>
        <v/>
      </c>
      <c r="E506" s="19" t="str">
        <f t="shared" si="72"/>
        <v/>
      </c>
      <c r="F506" s="19" t="str">
        <f t="shared" si="73"/>
        <v/>
      </c>
      <c r="G506" s="19" t="str">
        <f t="shared" si="74"/>
        <v/>
      </c>
      <c r="H506" s="19" t="str">
        <f t="shared" si="75"/>
        <v/>
      </c>
      <c r="I506" s="19" t="str">
        <f t="shared" si="76"/>
        <v/>
      </c>
      <c r="J506" s="19" t="str">
        <f t="shared" si="77"/>
        <v/>
      </c>
      <c r="K506" s="19" t="str">
        <f t="shared" si="78"/>
        <v/>
      </c>
      <c r="L506" s="19" t="str">
        <f t="shared" si="79"/>
        <v/>
      </c>
      <c r="M506" s="19" t="str">
        <f t="shared" si="80"/>
        <v/>
      </c>
      <c r="O506" s="18"/>
      <c r="P506" s="18"/>
    </row>
    <row r="507" spans="1:16">
      <c r="A507" s="29"/>
      <c r="B507" s="30"/>
      <c r="C507" s="30"/>
      <c r="D507" s="19" t="str">
        <f t="shared" si="71"/>
        <v/>
      </c>
      <c r="E507" s="19" t="str">
        <f t="shared" si="72"/>
        <v/>
      </c>
      <c r="F507" s="19" t="str">
        <f t="shared" si="73"/>
        <v/>
      </c>
      <c r="G507" s="19" t="str">
        <f t="shared" si="74"/>
        <v/>
      </c>
      <c r="H507" s="19" t="str">
        <f t="shared" si="75"/>
        <v/>
      </c>
      <c r="I507" s="19" t="str">
        <f t="shared" si="76"/>
        <v/>
      </c>
      <c r="J507" s="19" t="str">
        <f t="shared" si="77"/>
        <v/>
      </c>
      <c r="K507" s="19" t="str">
        <f t="shared" si="78"/>
        <v/>
      </c>
      <c r="L507" s="19" t="str">
        <f t="shared" si="79"/>
        <v/>
      </c>
      <c r="M507" s="19" t="str">
        <f t="shared" si="80"/>
        <v/>
      </c>
      <c r="O507" s="18"/>
      <c r="P507" s="18"/>
    </row>
    <row r="508" spans="1:16">
      <c r="A508" s="29"/>
      <c r="B508" s="30"/>
      <c r="C508" s="30"/>
      <c r="D508" s="19" t="str">
        <f t="shared" si="71"/>
        <v/>
      </c>
      <c r="E508" s="19" t="str">
        <f t="shared" si="72"/>
        <v/>
      </c>
      <c r="F508" s="19" t="str">
        <f t="shared" si="73"/>
        <v/>
      </c>
      <c r="G508" s="19" t="str">
        <f t="shared" si="74"/>
        <v/>
      </c>
      <c r="H508" s="19" t="str">
        <f t="shared" si="75"/>
        <v/>
      </c>
      <c r="I508" s="19" t="str">
        <f t="shared" si="76"/>
        <v/>
      </c>
      <c r="J508" s="19" t="str">
        <f t="shared" si="77"/>
        <v/>
      </c>
      <c r="K508" s="19" t="str">
        <f t="shared" si="78"/>
        <v/>
      </c>
      <c r="L508" s="19" t="str">
        <f t="shared" si="79"/>
        <v/>
      </c>
      <c r="M508" s="19" t="str">
        <f t="shared" si="80"/>
        <v/>
      </c>
      <c r="O508" s="18"/>
      <c r="P508" s="18"/>
    </row>
    <row r="509" spans="1:16">
      <c r="O509" s="18"/>
      <c r="P509" s="18"/>
    </row>
    <row r="510" spans="1:16">
      <c r="O510" s="18"/>
      <c r="P510" s="18"/>
    </row>
    <row r="511" spans="1:16">
      <c r="O511" s="18"/>
      <c r="P511" s="18"/>
    </row>
    <row r="512" spans="1:16">
      <c r="O512" s="18"/>
      <c r="P512" s="18"/>
    </row>
    <row r="513" spans="15:16">
      <c r="O513" s="18"/>
      <c r="P513" s="18"/>
    </row>
    <row r="514" spans="15:16">
      <c r="O514" s="18"/>
      <c r="P514" s="18"/>
    </row>
    <row r="515" spans="15:16">
      <c r="O515" s="18"/>
      <c r="P515" s="18"/>
    </row>
    <row r="516" spans="15:16">
      <c r="O516" s="18"/>
      <c r="P516" s="18"/>
    </row>
    <row r="517" spans="15:16">
      <c r="O517" s="18"/>
      <c r="P517" s="18"/>
    </row>
    <row r="518" spans="15:16">
      <c r="O518" s="18"/>
      <c r="P518" s="18"/>
    </row>
    <row r="519" spans="15:16">
      <c r="O519" s="18"/>
      <c r="P519" s="18"/>
    </row>
    <row r="520" spans="15:16">
      <c r="O520" s="18"/>
      <c r="P520" s="18"/>
    </row>
    <row r="521" spans="15:16">
      <c r="O521" s="18"/>
      <c r="P521" s="18"/>
    </row>
    <row r="522" spans="15:16">
      <c r="O522" s="18"/>
      <c r="P522" s="18"/>
    </row>
    <row r="523" spans="15:16">
      <c r="O523" s="18"/>
      <c r="P523" s="18"/>
    </row>
    <row r="524" spans="15:16">
      <c r="O524" s="18"/>
      <c r="P524" s="18"/>
    </row>
    <row r="525" spans="15:16">
      <c r="O525" s="18"/>
      <c r="P525" s="18"/>
    </row>
    <row r="526" spans="15:16">
      <c r="O526" s="18"/>
      <c r="P526" s="18"/>
    </row>
    <row r="527" spans="15:16">
      <c r="O527" s="18"/>
      <c r="P527" s="18"/>
    </row>
    <row r="528" spans="15:16">
      <c r="O528" s="18"/>
      <c r="P528" s="18"/>
    </row>
    <row r="529" spans="15:16">
      <c r="O529" s="18"/>
      <c r="P529" s="18"/>
    </row>
    <row r="530" spans="15:16">
      <c r="O530" s="18"/>
      <c r="P530" s="18"/>
    </row>
    <row r="531" spans="15:16">
      <c r="O531" s="18"/>
      <c r="P531" s="18"/>
    </row>
    <row r="532" spans="15:16">
      <c r="O532" s="18"/>
      <c r="P532" s="18"/>
    </row>
    <row r="533" spans="15:16">
      <c r="O533" s="18"/>
      <c r="P533" s="18"/>
    </row>
    <row r="534" spans="15:16">
      <c r="O534" s="18"/>
      <c r="P534" s="18"/>
    </row>
    <row r="535" spans="15:16">
      <c r="O535" s="18"/>
      <c r="P535" s="18"/>
    </row>
    <row r="536" spans="15:16">
      <c r="O536" s="18"/>
      <c r="P536" s="18"/>
    </row>
    <row r="537" spans="15:16">
      <c r="O537" s="18"/>
      <c r="P537" s="18"/>
    </row>
    <row r="538" spans="15:16">
      <c r="O538" s="18"/>
      <c r="P538" s="18"/>
    </row>
    <row r="539" spans="15:16">
      <c r="O539" s="18"/>
      <c r="P539" s="18"/>
    </row>
    <row r="540" spans="15:16">
      <c r="O540" s="18"/>
      <c r="P540" s="18"/>
    </row>
    <row r="541" spans="15:16">
      <c r="O541" s="18"/>
      <c r="P541" s="18"/>
    </row>
    <row r="542" spans="15:16">
      <c r="O542" s="18"/>
      <c r="P542" s="18"/>
    </row>
    <row r="543" spans="15:16">
      <c r="O543" s="18"/>
      <c r="P543" s="18"/>
    </row>
    <row r="544" spans="15:16">
      <c r="O544" s="18"/>
      <c r="P544" s="18"/>
    </row>
    <row r="545" spans="15:16">
      <c r="O545" s="18"/>
      <c r="P545" s="18"/>
    </row>
    <row r="546" spans="15:16">
      <c r="O546" s="18"/>
      <c r="P546" s="18"/>
    </row>
    <row r="547" spans="15:16">
      <c r="O547" s="18"/>
      <c r="P547" s="18"/>
    </row>
    <row r="548" spans="15:16">
      <c r="O548" s="18"/>
      <c r="P548" s="18"/>
    </row>
    <row r="549" spans="15:16">
      <c r="O549" s="18"/>
      <c r="P549" s="18"/>
    </row>
    <row r="550" spans="15:16">
      <c r="O550" s="18"/>
      <c r="P550" s="18"/>
    </row>
    <row r="551" spans="15:16">
      <c r="O551" s="18"/>
      <c r="P551" s="18"/>
    </row>
    <row r="552" spans="15:16">
      <c r="O552" s="18"/>
      <c r="P552" s="18"/>
    </row>
    <row r="553" spans="15:16">
      <c r="O553" s="18"/>
      <c r="P553" s="18"/>
    </row>
    <row r="554" spans="15:16">
      <c r="O554" s="18"/>
      <c r="P554" s="18"/>
    </row>
    <row r="555" spans="15:16">
      <c r="O555" s="18"/>
      <c r="P555" s="18"/>
    </row>
    <row r="556" spans="15:16">
      <c r="O556" s="18"/>
      <c r="P556" s="18"/>
    </row>
    <row r="557" spans="15:16">
      <c r="O557" s="18"/>
      <c r="P557" s="18"/>
    </row>
    <row r="558" spans="15:16">
      <c r="O558" s="18"/>
      <c r="P558" s="18"/>
    </row>
    <row r="559" spans="15:16">
      <c r="O559" s="18"/>
      <c r="P559" s="18"/>
    </row>
    <row r="560" spans="15:16">
      <c r="O560" s="18"/>
      <c r="P560" s="18"/>
    </row>
    <row r="561" spans="15:16">
      <c r="O561" s="18"/>
      <c r="P561" s="18"/>
    </row>
    <row r="562" spans="15:16">
      <c r="O562" s="18"/>
      <c r="P562" s="18"/>
    </row>
    <row r="563" spans="15:16">
      <c r="O563" s="18"/>
      <c r="P563" s="18"/>
    </row>
    <row r="564" spans="15:16">
      <c r="O564" s="18"/>
      <c r="P564" s="18"/>
    </row>
    <row r="565" spans="15:16">
      <c r="O565" s="18"/>
      <c r="P565" s="18"/>
    </row>
    <row r="566" spans="15:16">
      <c r="O566" s="18"/>
      <c r="P566" s="18"/>
    </row>
    <row r="567" spans="15:16">
      <c r="O567" s="18"/>
      <c r="P567" s="18"/>
    </row>
    <row r="568" spans="15:16">
      <c r="O568" s="18"/>
      <c r="P568" s="18"/>
    </row>
    <row r="569" spans="15:16">
      <c r="O569" s="18"/>
      <c r="P569" s="18"/>
    </row>
    <row r="570" spans="15:16">
      <c r="O570" s="18"/>
      <c r="P570" s="18"/>
    </row>
    <row r="571" spans="15:16">
      <c r="O571" s="18"/>
      <c r="P571" s="18"/>
    </row>
    <row r="572" spans="15:16">
      <c r="O572" s="18"/>
      <c r="P572" s="18"/>
    </row>
    <row r="573" spans="15:16">
      <c r="O573" s="18"/>
      <c r="P573" s="18"/>
    </row>
    <row r="574" spans="15:16">
      <c r="O574" s="18"/>
      <c r="P574" s="18"/>
    </row>
    <row r="575" spans="15:16">
      <c r="O575" s="18"/>
      <c r="P575" s="18"/>
    </row>
    <row r="576" spans="15:16">
      <c r="O576" s="18"/>
      <c r="P576" s="18"/>
    </row>
    <row r="577" spans="15:16">
      <c r="O577" s="18"/>
      <c r="P577" s="18"/>
    </row>
    <row r="578" spans="15:16">
      <c r="O578" s="18"/>
      <c r="P578" s="18"/>
    </row>
    <row r="579" spans="15:16">
      <c r="O579" s="18"/>
      <c r="P579" s="18"/>
    </row>
    <row r="580" spans="15:16">
      <c r="O580" s="18"/>
      <c r="P580" s="18"/>
    </row>
    <row r="581" spans="15:16">
      <c r="O581" s="18"/>
      <c r="P581" s="18"/>
    </row>
    <row r="582" spans="15:16">
      <c r="O582" s="18"/>
      <c r="P582" s="18"/>
    </row>
    <row r="583" spans="15:16">
      <c r="O583" s="18"/>
      <c r="P583" s="18"/>
    </row>
    <row r="584" spans="15:16">
      <c r="O584" s="18"/>
      <c r="P584" s="18"/>
    </row>
    <row r="585" spans="15:16">
      <c r="O585" s="18"/>
      <c r="P585" s="18"/>
    </row>
    <row r="586" spans="15:16">
      <c r="O586" s="18"/>
      <c r="P586" s="18"/>
    </row>
    <row r="587" spans="15:16">
      <c r="O587" s="18"/>
      <c r="P587" s="18"/>
    </row>
  </sheetData>
  <sheetProtection password="DE07" sheet="1" objects="1" scenarios="1" selectLockedCells="1"/>
  <mergeCells count="1">
    <mergeCell ref="A6:B6"/>
  </mergeCells>
  <pageMargins left="0.74803149606299213" right="0.74803149606299213" top="0.98425196850393704" bottom="0.98425196850393704" header="0.51181102362204722" footer="0.51181102362204722"/>
  <pageSetup paperSize="9" scale="72" fitToHeight="5" orientation="portrait"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pageSetUpPr fitToPage="1"/>
  </sheetPr>
  <dimension ref="B1:T61"/>
  <sheetViews>
    <sheetView zoomScaleNormal="100" workbookViewId="0"/>
  </sheetViews>
  <sheetFormatPr defaultColWidth="8.88671875" defaultRowHeight="13.8"/>
  <cols>
    <col min="1" max="1" width="3.33203125" style="18" customWidth="1"/>
    <col min="2" max="3" width="10.6640625" style="18" customWidth="1"/>
    <col min="4" max="7" width="9.6640625" style="18" customWidth="1"/>
    <col min="8" max="8" width="3.6640625" style="18" customWidth="1"/>
    <col min="9" max="9" width="8.88671875" style="18"/>
    <col min="10" max="10" width="10.33203125" style="18" customWidth="1"/>
    <col min="11" max="11" width="8.88671875" style="18"/>
    <col min="12" max="14" width="9.109375" style="18" customWidth="1"/>
    <col min="15" max="16384" width="8.88671875" style="18"/>
  </cols>
  <sheetData>
    <row r="1" spans="2:11" ht="39.75" customHeight="1">
      <c r="B1" s="73" t="s">
        <v>33</v>
      </c>
    </row>
    <row r="2" spans="2:11" ht="24" customHeight="1"/>
    <row r="8" spans="2:11" ht="18">
      <c r="B8" s="75" t="s">
        <v>13</v>
      </c>
    </row>
    <row r="10" spans="2:11" s="76" customFormat="1" ht="15" customHeight="1">
      <c r="B10" s="77" t="str">
        <f>CONCATENATE("Average or Mean TEPG gift is ",TEXT('Working Tables'!E21,"£0.00"))</f>
        <v>Average or Mean TEPG gift is £0.00</v>
      </c>
    </row>
    <row r="12" spans="2:11" s="79" customFormat="1" ht="15" customHeight="1">
      <c r="B12" s="77" t="str">
        <f>CONCATENATE("Median or middle TEPG gift is ",TEXT('Working Tables'!E22,"£0.00"))</f>
        <v xml:space="preserve">Median or middle TEPG gift is </v>
      </c>
      <c r="I12" s="79" t="str">
        <f>CONCATENATE("£",TEXT('Working Tables'!B11,"#0.00"),"-",'Working Tables'!C11)</f>
        <v>£0.00-0.99</v>
      </c>
      <c r="K12" s="79" t="str">
        <f>CONCATENATE("£",TEXT('Working Tables'!H11,"#0.00"),"-",'Working Tables'!I11)</f>
        <v>£0.00-0.99</v>
      </c>
    </row>
    <row r="13" spans="2:11">
      <c r="B13" s="18" t="s">
        <v>31</v>
      </c>
      <c r="I13" s="18" t="str">
        <f>CONCATENATE("£",TEXT('Working Tables'!B12,"#0.00"),"-",'Working Tables'!C12)</f>
        <v>£1.00-2.49</v>
      </c>
      <c r="K13" s="18" t="str">
        <f>CONCATENATE("£",TEXT('Working Tables'!H12,"#0.00"),"-",'Working Tables'!I12)</f>
        <v>£1.00-1.99</v>
      </c>
    </row>
    <row r="14" spans="2:11">
      <c r="B14" s="18" t="str">
        <f>CONCATENATE("was giving over ",TEXT('Data Entry Sheet'!F3,"£0")," per week, half of all your")</f>
        <v>was giving over £0 per week, half of all your</v>
      </c>
      <c r="I14" s="18" t="str">
        <f>CONCATENATE("£",TEXT('Working Tables'!B13,"#0.00"),"-",'Working Tables'!C13)</f>
        <v>£2.50-4.99</v>
      </c>
      <c r="K14" s="18" t="str">
        <f>CONCATENATE("£",TEXT('Working Tables'!H13,"#0.00"),"-",'Working Tables'!I13)</f>
        <v>£2.00-3.49</v>
      </c>
    </row>
    <row r="15" spans="2:11">
      <c r="B15" s="18" t="str">
        <f>CONCATENATE("Gift Aid donors were giving less than ",TEXT('Working Tables'!E22,"£0.00")," per week.")</f>
        <v>Gift Aid donors were giving less than  per week.</v>
      </c>
      <c r="I15" s="18" t="str">
        <f>CONCATENATE("£",TEXT('Working Tables'!B14,"#0.00"),"-",'Working Tables'!C14)</f>
        <v>£5.00-7.49</v>
      </c>
      <c r="K15" s="18" t="str">
        <f>CONCATENATE("£",TEXT('Working Tables'!H14,"#0.00"),"-",'Working Tables'!I14)</f>
        <v>£3.50-4.99</v>
      </c>
    </row>
    <row r="16" spans="2:11">
      <c r="I16" s="18" t="str">
        <f>CONCATENATE("£",TEXT('Working Tables'!B15,"#0.00"),"-",'Working Tables'!C15)</f>
        <v>£7.50-9.99</v>
      </c>
      <c r="K16" s="18" t="str">
        <f>CONCATENATE("£",TEXT('Working Tables'!H15,"#0.00"),"-",'Working Tables'!I15)</f>
        <v>£5.00-7.49</v>
      </c>
    </row>
    <row r="17" spans="2:11">
      <c r="I17" s="18" t="str">
        <f>CONCATENATE("£",TEXT('Working Tables'!B16,"#0.00"),"-",'Working Tables'!C16)</f>
        <v>£10.00-14.99</v>
      </c>
      <c r="K17" s="18" t="str">
        <f>CONCATENATE("£",TEXT('Working Tables'!H16,"#0.00"),"-",'Working Tables'!I16)</f>
        <v>£7.50-9.99</v>
      </c>
    </row>
    <row r="18" spans="2:11" ht="14.4">
      <c r="B18" s="77" t="e">
        <f>CONCATENATE("Median TEPG gift by bank is ",TEXT('Working Tables'!Q22,"£0.00"))</f>
        <v>#NUM!</v>
      </c>
      <c r="I18" s="18" t="str">
        <f>CONCATENATE("£",TEXT('Working Tables'!B17,"#0.00"),"-",'Working Tables'!C17)</f>
        <v>£15.00-19.99</v>
      </c>
      <c r="K18" s="18" t="str">
        <f>CONCATENATE("£",TEXT('Working Tables'!H17,"#0.00"),"-",'Working Tables'!I17)</f>
        <v>£10.00-11.99</v>
      </c>
    </row>
    <row r="19" spans="2:11">
      <c r="I19" s="18" t="str">
        <f>CONCATENATE("£",TEXT('Working Tables'!B18,"#0.00"),"-",'Working Tables'!C18)</f>
        <v>£20.00-29.99</v>
      </c>
      <c r="K19" s="18" t="str">
        <f>CONCATENATE("£",TEXT('Working Tables'!H18,"#0.00"),"-",'Working Tables'!I18)</f>
        <v>£12.00-14.99</v>
      </c>
    </row>
    <row r="20" spans="2:11" ht="14.4">
      <c r="B20" s="77" t="e">
        <f>CONCATENATE("Median TEPG gift by envelope is ",TEXT('Working Tables'!R22,"£0.00"))</f>
        <v>#NUM!</v>
      </c>
      <c r="I20" s="18" t="str">
        <f>CONCATENATE('Working Tables'!C19)</f>
        <v>£30.00+</v>
      </c>
      <c r="K20" s="18" t="str">
        <f>CONCATENATE('Working Tables'!I19)</f>
        <v>£15.00+</v>
      </c>
    </row>
    <row r="21" spans="2:11" s="79" customFormat="1" ht="14.4"/>
    <row r="27" spans="2:11" ht="18">
      <c r="B27" s="75" t="s">
        <v>14</v>
      </c>
    </row>
    <row r="29" spans="2:11" s="67" customFormat="1" ht="15" customHeight="1">
      <c r="B29" s="77" t="str">
        <f>CONCATENATE("Average or Mean OPG gift is ",TEXT('Working Tables'!K21,"£0.00"))</f>
        <v>Average or Mean OPG gift is £0.00</v>
      </c>
      <c r="F29" s="83"/>
      <c r="G29" s="83"/>
    </row>
    <row r="30" spans="2:11">
      <c r="F30" s="66"/>
      <c r="G30" s="66"/>
      <c r="H30" s="84"/>
    </row>
    <row r="31" spans="2:11" ht="15" customHeight="1">
      <c r="B31" s="77" t="str">
        <f>CONCATENATE("Median or middle OPG gift is ",TEXT('Working Tables'!K22,"£0.00"))</f>
        <v xml:space="preserve">Median or middle OPG gift is </v>
      </c>
      <c r="F31" s="66"/>
      <c r="G31" s="66"/>
    </row>
    <row r="32" spans="2:11">
      <c r="F32" s="66"/>
      <c r="G32" s="66"/>
    </row>
    <row r="33" spans="2:7">
      <c r="F33" s="66"/>
      <c r="G33" s="66"/>
    </row>
    <row r="34" spans="2:7" ht="14.4">
      <c r="B34" s="77" t="e">
        <f>CONCATENATE("Median OPG gift by bank is ",TEXT('Working Tables'!X22,"£0.00"))</f>
        <v>#NUM!</v>
      </c>
      <c r="F34" s="66"/>
      <c r="G34" s="66"/>
    </row>
    <row r="35" spans="2:7">
      <c r="F35" s="66"/>
      <c r="G35" s="66"/>
    </row>
    <row r="36" spans="2:7" ht="14.4">
      <c r="B36" s="77" t="e">
        <f>CONCATENATE("Median OPG gift by envelope is ",TEXT('Working Tables'!Y22,"£0.00"))</f>
        <v>#NUM!</v>
      </c>
      <c r="F36" s="66"/>
      <c r="G36" s="66"/>
    </row>
    <row r="37" spans="2:7">
      <c r="F37" s="66"/>
      <c r="G37" s="66"/>
    </row>
    <row r="38" spans="2:7">
      <c r="F38" s="66"/>
      <c r="G38" s="66"/>
    </row>
    <row r="39" spans="2:7">
      <c r="F39" s="66"/>
      <c r="G39" s="66"/>
    </row>
    <row r="40" spans="2:7" s="79" customFormat="1" ht="14.4">
      <c r="F40" s="80"/>
      <c r="G40" s="80"/>
    </row>
    <row r="41" spans="2:7">
      <c r="F41" s="66"/>
      <c r="G41" s="66"/>
    </row>
    <row r="42" spans="2:7">
      <c r="F42" s="66"/>
      <c r="G42" s="66"/>
    </row>
    <row r="46" spans="2:7" ht="18">
      <c r="B46" s="75" t="s">
        <v>11</v>
      </c>
    </row>
    <row r="48" spans="2:7" s="67" customFormat="1" ht="13.95" customHeight="1">
      <c r="B48" s="68" t="str">
        <f>IF(AND('Working Tables'!$D$38&gt;9,'Working Tables'!$W$56&gt;0),CONCATENATE("The top 10% of your planned givers give ",TEXT('Working Tables'!$W$56,"0.0"),"% of"),"")</f>
        <v/>
      </c>
    </row>
    <row r="49" spans="2:20" s="67" customFormat="1" ht="13.95" customHeight="1">
      <c r="B49" s="81" t="str">
        <f>IF(AND('Working Tables'!$D$38&gt;9,'Working Tables'!$W$56&gt;0),"all the money given through planning giving.","")</f>
        <v/>
      </c>
    </row>
    <row r="51" spans="2:20" ht="13.95" customHeight="1">
      <c r="B51" s="68" t="str">
        <f>IF('Working Tables'!$Q$56&gt;0,CONCATENATE("The top 20% of your planned givers give ",TEXT('Working Tables'!$Q$56,"0.0"),"% of"),"")</f>
        <v/>
      </c>
    </row>
    <row r="52" spans="2:20" ht="13.95" customHeight="1">
      <c r="B52" s="81" t="str">
        <f>IF('Working Tables'!$Q$56&gt;0,"all the money given through planning giving.","")</f>
        <v/>
      </c>
    </row>
    <row r="58" spans="2:20">
      <c r="T58" s="65"/>
    </row>
    <row r="61" spans="2:20" s="79" customFormat="1" ht="14.4"/>
  </sheetData>
  <sheetProtection password="DE07" sheet="1" objects="1" scenarios="1" selectLockedCells="1"/>
  <printOptions horizontalCentered="1"/>
  <pageMargins left="0.39370078740157483" right="0.23622047244094491" top="0.55118110236220474" bottom="0.74803149606299213" header="0.31496062992125984" footer="0.31496062992125984"/>
  <pageSetup paperSize="9" scale="81" orientation="portrait" r:id="rId1"/>
  <headerFooter>
    <oddFooter>&amp;L&amp;9&amp;K005695© Giving in Grace 2015&amp;C&amp;K7F3F98 www.givingingrace.org&amp;R6</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pageSetUpPr fitToPage="1"/>
  </sheetPr>
  <dimension ref="B1:T61"/>
  <sheetViews>
    <sheetView zoomScaleNormal="100" workbookViewId="0"/>
  </sheetViews>
  <sheetFormatPr defaultColWidth="8.88671875" defaultRowHeight="13.8"/>
  <cols>
    <col min="1" max="1" width="3.33203125" style="18" customWidth="1"/>
    <col min="2" max="3" width="10.6640625" style="18" customWidth="1"/>
    <col min="4" max="7" width="9.6640625" style="18" customWidth="1"/>
    <col min="8" max="8" width="3.6640625" style="18" customWidth="1"/>
    <col min="9" max="9" width="8.88671875" style="18"/>
    <col min="10" max="10" width="10.33203125" style="18" customWidth="1"/>
    <col min="11" max="11" width="8.88671875" style="18"/>
    <col min="12" max="14" width="9.109375" style="18" customWidth="1"/>
    <col min="15" max="16384" width="8.88671875" style="18"/>
  </cols>
  <sheetData>
    <row r="1" spans="2:11" ht="39.75" customHeight="1">
      <c r="B1" s="73" t="s">
        <v>33</v>
      </c>
    </row>
    <row r="2" spans="2:11" ht="24" customHeight="1"/>
    <row r="8" spans="2:11" ht="18">
      <c r="B8" s="75" t="s">
        <v>13</v>
      </c>
    </row>
    <row r="10" spans="2:11" s="76" customFormat="1" ht="15" customHeight="1">
      <c r="B10" s="77" t="str">
        <f>CONCATENATE("Average or Mean TEPG gift is ",TEXT('Working Tables'!E21,"£0.00"))</f>
        <v>Average or Mean TEPG gift is £0.00</v>
      </c>
    </row>
    <row r="12" spans="2:11" s="79" customFormat="1" ht="15" customHeight="1">
      <c r="B12" s="77" t="str">
        <f>CONCATENATE("Median or middle TEPG gift is ",TEXT('Working Tables'!E22,"£0.00"))</f>
        <v xml:space="preserve">Median or middle TEPG gift is </v>
      </c>
      <c r="I12" s="79" t="str">
        <f>CONCATENATE("£",TEXT('Working Tables'!B11,"#0.00"),"-",'Working Tables'!C11)</f>
        <v>£0.00-0.99</v>
      </c>
      <c r="K12" s="79" t="str">
        <f>CONCATENATE("£",TEXT('Working Tables'!H11,"#0.00"),"-",'Working Tables'!I11)</f>
        <v>£0.00-0.99</v>
      </c>
    </row>
    <row r="13" spans="2:11">
      <c r="B13" s="18" t="s">
        <v>31</v>
      </c>
      <c r="I13" s="18" t="str">
        <f>CONCATENATE("£",TEXT('Working Tables'!B12,"#0.00"),"-",'Working Tables'!C12)</f>
        <v>£1.00-2.49</v>
      </c>
      <c r="K13" s="18" t="str">
        <f>CONCATENATE("£",TEXT('Working Tables'!H12,"#0.00"),"-",'Working Tables'!I12)</f>
        <v>£1.00-1.99</v>
      </c>
    </row>
    <row r="14" spans="2:11">
      <c r="B14" s="18" t="str">
        <f>CONCATENATE("was giving over ",TEXT('Data Entry Sheet'!F3,"£0")," per week, half of all your")</f>
        <v>was giving over £0 per week, half of all your</v>
      </c>
      <c r="I14" s="18" t="str">
        <f>CONCATENATE("£",TEXT('Working Tables'!B13,"#0.00"),"-",'Working Tables'!C13)</f>
        <v>£2.50-4.99</v>
      </c>
      <c r="K14" s="18" t="str">
        <f>CONCATENATE("£",TEXT('Working Tables'!H13,"#0.00"),"-",'Working Tables'!I13)</f>
        <v>£2.00-3.49</v>
      </c>
    </row>
    <row r="15" spans="2:11">
      <c r="B15" s="18" t="str">
        <f>CONCATENATE("Gift Aid donors were giving less than ",TEXT('Working Tables'!E22,"£0.00")," per week.")</f>
        <v>Gift Aid donors were giving less than  per week.</v>
      </c>
      <c r="I15" s="18" t="str">
        <f>CONCATENATE("£",TEXT('Working Tables'!B14,"#0.00"),"-",'Working Tables'!C14)</f>
        <v>£5.00-7.49</v>
      </c>
      <c r="K15" s="18" t="str">
        <f>CONCATENATE("£",TEXT('Working Tables'!H14,"#0.00"),"-",'Working Tables'!I14)</f>
        <v>£3.50-4.99</v>
      </c>
    </row>
    <row r="16" spans="2:11">
      <c r="I16" s="18" t="str">
        <f>CONCATENATE("£",TEXT('Working Tables'!B15,"#0.00"),"-",'Working Tables'!C15)</f>
        <v>£7.50-9.99</v>
      </c>
      <c r="K16" s="18" t="str">
        <f>CONCATENATE("£",TEXT('Working Tables'!H15,"#0.00"),"-",'Working Tables'!I15)</f>
        <v>£5.00-7.49</v>
      </c>
    </row>
    <row r="17" spans="2:11">
      <c r="I17" s="18" t="str">
        <f>CONCATENATE("£",TEXT('Working Tables'!B16,"#0.00"),"-",'Working Tables'!C16)</f>
        <v>£10.00-14.99</v>
      </c>
      <c r="K17" s="18" t="str">
        <f>CONCATENATE("£",TEXT('Working Tables'!H16,"#0.00"),"-",'Working Tables'!I16)</f>
        <v>£7.50-9.99</v>
      </c>
    </row>
    <row r="18" spans="2:11">
      <c r="I18" s="18" t="str">
        <f>CONCATENATE("£",TEXT('Working Tables'!B17,"#0.00"),"-",'Working Tables'!C17)</f>
        <v>£15.00-19.99</v>
      </c>
      <c r="K18" s="18" t="str">
        <f>CONCATENATE("£",TEXT('Working Tables'!H17,"#0.00"),"-",'Working Tables'!I17)</f>
        <v>£10.00-11.99</v>
      </c>
    </row>
    <row r="19" spans="2:11">
      <c r="I19" s="18" t="str">
        <f>CONCATENATE("£",TEXT('Working Tables'!B18,"#0.00"),"-",'Working Tables'!C18)</f>
        <v>£20.00-29.99</v>
      </c>
      <c r="K19" s="18" t="str">
        <f>CONCATENATE("£",TEXT('Working Tables'!H18,"#0.00"),"-",'Working Tables'!I18)</f>
        <v>£12.00-14.99</v>
      </c>
    </row>
    <row r="20" spans="2:11">
      <c r="I20" s="18" t="str">
        <f>CONCATENATE('Working Tables'!C19)</f>
        <v>£30.00+</v>
      </c>
      <c r="K20" s="18" t="str">
        <f>CONCATENATE('Working Tables'!I19)</f>
        <v>£15.00+</v>
      </c>
    </row>
    <row r="21" spans="2:11" s="79" customFormat="1" ht="14.4"/>
    <row r="27" spans="2:11" ht="18">
      <c r="B27" s="75" t="s">
        <v>14</v>
      </c>
    </row>
    <row r="29" spans="2:11" s="67" customFormat="1" ht="15" customHeight="1">
      <c r="B29" s="77" t="str">
        <f>CONCATENATE("Average or Mean OPG gift is ",TEXT('Working Tables'!K21,"£0.00"))</f>
        <v>Average or Mean OPG gift is £0.00</v>
      </c>
      <c r="F29" s="83"/>
      <c r="G29" s="83"/>
    </row>
    <row r="30" spans="2:11">
      <c r="F30" s="66"/>
      <c r="G30" s="66"/>
      <c r="H30" s="84"/>
    </row>
    <row r="31" spans="2:11" ht="15" customHeight="1">
      <c r="B31" s="77" t="str">
        <f>CONCATENATE("Median or middle OPG gift is ",TEXT('Working Tables'!K22,"£0.00"))</f>
        <v xml:space="preserve">Median or middle OPG gift is </v>
      </c>
      <c r="F31" s="66"/>
      <c r="G31" s="66"/>
    </row>
    <row r="32" spans="2:11">
      <c r="F32" s="66"/>
      <c r="G32" s="66"/>
    </row>
    <row r="33" spans="2:7">
      <c r="F33" s="66"/>
      <c r="G33" s="66"/>
    </row>
    <row r="34" spans="2:7">
      <c r="F34" s="66"/>
      <c r="G34" s="66"/>
    </row>
    <row r="35" spans="2:7">
      <c r="F35" s="66"/>
      <c r="G35" s="66"/>
    </row>
    <row r="36" spans="2:7">
      <c r="F36" s="66"/>
      <c r="G36" s="66"/>
    </row>
    <row r="37" spans="2:7">
      <c r="F37" s="66"/>
      <c r="G37" s="66"/>
    </row>
    <row r="38" spans="2:7">
      <c r="F38" s="66"/>
      <c r="G38" s="66"/>
    </row>
    <row r="39" spans="2:7">
      <c r="F39" s="66"/>
      <c r="G39" s="66"/>
    </row>
    <row r="40" spans="2:7" s="79" customFormat="1" ht="14.4">
      <c r="F40" s="80"/>
      <c r="G40" s="80"/>
    </row>
    <row r="41" spans="2:7">
      <c r="F41" s="66"/>
      <c r="G41" s="66"/>
    </row>
    <row r="42" spans="2:7">
      <c r="F42" s="66"/>
      <c r="G42" s="66"/>
    </row>
    <row r="46" spans="2:7" ht="18">
      <c r="B46" s="75" t="s">
        <v>11</v>
      </c>
    </row>
    <row r="48" spans="2:7" s="67" customFormat="1" ht="13.95" customHeight="1">
      <c r="B48" s="68" t="str">
        <f>IF(AND('Working Tables'!$D$38&gt;9,'Working Tables'!$W$56&gt;0),CONCATENATE("The top 10% of your planned givers give ",TEXT('Working Tables'!$W$56,"0.0"),"% of"),"")</f>
        <v/>
      </c>
    </row>
    <row r="49" spans="2:20" s="67" customFormat="1" ht="13.95" customHeight="1">
      <c r="B49" s="81" t="str">
        <f>IF(AND('Working Tables'!$D$38&gt;9,'Working Tables'!$W$56&gt;0),"all the money given through planning giving.","")</f>
        <v/>
      </c>
    </row>
    <row r="51" spans="2:20" ht="13.95" customHeight="1">
      <c r="B51" s="68" t="str">
        <f>IF('Working Tables'!$Q$56&gt;0,CONCATENATE("The top 20% of your planned givers give ",TEXT('Working Tables'!$Q$56,"0.0"),"% of"),"")</f>
        <v/>
      </c>
    </row>
    <row r="52" spans="2:20" ht="13.95" customHeight="1">
      <c r="B52" s="81" t="str">
        <f>IF('Working Tables'!$Q$56&gt;0,"all the money given through planning giving.","")</f>
        <v/>
      </c>
    </row>
    <row r="58" spans="2:20">
      <c r="T58" s="65"/>
    </row>
    <row r="61" spans="2:20" s="79" customFormat="1" ht="14.4"/>
  </sheetData>
  <sheetProtection password="DE07" sheet="1" objects="1" scenarios="1" selectLockedCells="1"/>
  <printOptions horizontalCentered="1"/>
  <pageMargins left="0.39370078740157483" right="0.23622047244094491" top="0.55118110236220474" bottom="0.74803149606299213" header="0.31496062992125984" footer="0.31496062992125984"/>
  <pageSetup paperSize="9" scale="81" orientation="portrait" r:id="rId1"/>
  <headerFooter>
    <oddFooter>&amp;L&amp;9&amp;K005695© Giving in Grace 2015&amp;C&amp;K7F3F98 www.givingingrace.org&amp;R6</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pageSetUpPr fitToPage="1"/>
  </sheetPr>
  <dimension ref="A1:N46"/>
  <sheetViews>
    <sheetView zoomScaleNormal="100" workbookViewId="0"/>
  </sheetViews>
  <sheetFormatPr defaultRowHeight="13.2"/>
  <cols>
    <col min="1" max="1" width="3.33203125" customWidth="1"/>
    <col min="2" max="3" width="10.6640625" customWidth="1"/>
    <col min="4" max="7" width="9.6640625" customWidth="1"/>
    <col min="8" max="8" width="3.6640625" customWidth="1"/>
    <col min="10" max="10" width="10.33203125" customWidth="1"/>
    <col min="12" max="14" width="9.109375" customWidth="1"/>
  </cols>
  <sheetData>
    <row r="1" spans="1:11" ht="39.75" customHeight="1">
      <c r="A1" s="7"/>
      <c r="B1" s="16" t="s">
        <v>34</v>
      </c>
      <c r="C1" s="7"/>
      <c r="D1" s="7"/>
      <c r="E1" s="7"/>
      <c r="F1" s="7"/>
      <c r="G1" s="7"/>
      <c r="H1" s="7"/>
    </row>
    <row r="2" spans="1:11" ht="24" customHeight="1">
      <c r="A2" s="8"/>
      <c r="B2" s="7"/>
      <c r="C2" s="7"/>
      <c r="D2" s="7"/>
      <c r="E2" s="7"/>
      <c r="F2" s="7"/>
      <c r="G2" s="7"/>
      <c r="H2" s="7"/>
    </row>
    <row r="8" spans="1:11" ht="17.399999999999999">
      <c r="B8" s="2" t="s">
        <v>46</v>
      </c>
    </row>
    <row r="10" spans="1:11" s="13" customFormat="1" ht="15" customHeight="1">
      <c r="B10" s="12" t="str">
        <f>CONCATENATE("Average or Mean gift is ",TEXT('Working Tables'!E57,"£0.00"))</f>
        <v>Average or Mean gift is £0.00</v>
      </c>
    </row>
    <row r="11" spans="1:11">
      <c r="F11" s="9"/>
      <c r="G11" s="15"/>
    </row>
    <row r="12" spans="1:11" s="13" customFormat="1" ht="15" customHeight="1">
      <c r="B12" s="12" t="str">
        <f>CONCATENATE("Median or middle gift is ",TEXT('Working Tables'!E58,"£0.00"))</f>
        <v xml:space="preserve">Median or middle gift is </v>
      </c>
      <c r="K12" s="13" t="str">
        <f>CONCATENATE("£",TEXT('Working Tables'!B47,"#0.00"),"-",'Working Tables'!C47)</f>
        <v>£0.00-0.99</v>
      </c>
    </row>
    <row r="13" spans="1:11">
      <c r="B13" s="11" t="s">
        <v>31</v>
      </c>
      <c r="F13" s="9"/>
      <c r="G13" s="14"/>
      <c r="J13" s="4"/>
      <c r="K13" t="str">
        <f>CONCATENATE("£",TEXT('Working Tables'!B48,"#0.00"),"-",'Working Tables'!C48)</f>
        <v>£1.00-2.49</v>
      </c>
    </row>
    <row r="14" spans="1:11">
      <c r="B14" s="11" t="str">
        <f>CONCATENATE("was giving over ",TEXT('Data Entry Sheet'!F3,"£0")," per week, half of all your other")</f>
        <v>was giving over £0 per week, half of all your other</v>
      </c>
      <c r="F14" s="9"/>
      <c r="G14" s="14"/>
      <c r="J14" s="4"/>
      <c r="K14" t="str">
        <f>CONCATENATE("£",TEXT('Working Tables'!B49,"#0.00"),"-",'Working Tables'!C49)</f>
        <v>£2.50-4.99</v>
      </c>
    </row>
    <row r="15" spans="1:11">
      <c r="B15" t="str">
        <f>CONCATENATE("planned givers were giving less than ",TEXT('Working Tables'!E58,"£0.00")," per week.")</f>
        <v>planned givers were giving less than  per week.</v>
      </c>
      <c r="F15" s="9"/>
      <c r="G15" s="14"/>
      <c r="J15" s="4"/>
      <c r="K15" t="str">
        <f>CONCATENATE("£",TEXT('Working Tables'!B50,"#0.00"),"-",'Working Tables'!C50)</f>
        <v>£5.00-7.49</v>
      </c>
    </row>
    <row r="16" spans="1:11">
      <c r="F16" s="9"/>
      <c r="G16" s="14"/>
      <c r="J16" s="4"/>
      <c r="K16" t="str">
        <f>CONCATENATE("£",TEXT('Working Tables'!B51,"#0.00"),"-",'Working Tables'!C51)</f>
        <v>£7.50-9.99</v>
      </c>
    </row>
    <row r="17" spans="2:11">
      <c r="F17" s="9"/>
      <c r="G17" s="14"/>
      <c r="J17" s="4"/>
      <c r="K17" t="str">
        <f>CONCATENATE("£",TEXT('Working Tables'!B52,"#0.00"),"-",'Working Tables'!C52)</f>
        <v>£10.00-14.99</v>
      </c>
    </row>
    <row r="18" spans="2:11" ht="13.8">
      <c r="B18" s="12" t="e">
        <f>CONCATENATE("Median gift by bank is ",TEXT('Working Tables'!Q39,"£0.00"))</f>
        <v>#NUM!</v>
      </c>
      <c r="F18" s="9"/>
      <c r="G18" s="14"/>
      <c r="J18" s="4"/>
      <c r="K18" t="str">
        <f>CONCATENATE("£",TEXT('Working Tables'!B53,"#0.00"),"-",'Working Tables'!C53)</f>
        <v>£15.00-19.99</v>
      </c>
    </row>
    <row r="19" spans="2:11">
      <c r="F19" s="9"/>
      <c r="G19" s="14"/>
      <c r="J19" s="4"/>
      <c r="K19" t="str">
        <f>CONCATENATE("£",TEXT('Working Tables'!B54,"#0.00"),"-",'Working Tables'!C54)</f>
        <v>£20.00-29.99</v>
      </c>
    </row>
    <row r="20" spans="2:11" ht="13.8">
      <c r="B20" s="12" t="e">
        <f>CONCATENATE("Median gift by envelope is ",TEXT('Working Tables'!R39,"£0.00"))</f>
        <v>#NUM!</v>
      </c>
      <c r="F20" s="9"/>
      <c r="G20" s="14"/>
      <c r="J20" s="4"/>
      <c r="K20" t="str">
        <f>CONCATENATE('Working Tables'!C55)</f>
        <v>£30.00+</v>
      </c>
    </row>
    <row r="21" spans="2:11" s="3" customFormat="1" ht="13.8">
      <c r="F21" s="6"/>
      <c r="G21" s="14"/>
    </row>
    <row r="22" spans="2:11" s="3" customFormat="1" ht="13.8">
      <c r="F22" s="6"/>
      <c r="G22" s="14"/>
    </row>
    <row r="23" spans="2:11" s="3" customFormat="1" ht="13.8">
      <c r="F23" s="6"/>
      <c r="G23" s="14"/>
    </row>
    <row r="24" spans="2:11" s="3" customFormat="1" ht="13.8">
      <c r="F24" s="6"/>
      <c r="G24" s="14"/>
    </row>
    <row r="25" spans="2:11" s="3" customFormat="1" ht="13.8">
      <c r="F25" s="6"/>
      <c r="G25" s="14"/>
    </row>
    <row r="26" spans="2:11" s="3" customFormat="1" ht="13.8">
      <c r="F26" s="6"/>
      <c r="G26" s="14"/>
    </row>
    <row r="27" spans="2:11">
      <c r="F27" s="9"/>
      <c r="G27" s="14"/>
    </row>
    <row r="28" spans="2:11">
      <c r="F28" s="9"/>
      <c r="G28" s="14"/>
    </row>
    <row r="33" spans="2:14" ht="17.399999999999999">
      <c r="B33" s="2" t="str">
        <f>'TEPG &amp; OPG Analysis'!B46</f>
        <v>Given vs. Givers (TEPG + OPG)</v>
      </c>
    </row>
    <row r="35" spans="2:14" s="5" customFormat="1">
      <c r="B35" s="1" t="str">
        <f>IF(AND('Working Tables'!$D$38&gt;9,'Working Tables'!$W$56&gt;0),CONCATENATE("The top 10% of your planned givers give ",TEXT('Working Tables'!$W$56,"0.0"),"% of"),"")</f>
        <v/>
      </c>
      <c r="G35"/>
      <c r="H35"/>
      <c r="I35"/>
      <c r="J35"/>
      <c r="K35"/>
      <c r="L35"/>
      <c r="M35"/>
      <c r="N35"/>
    </row>
    <row r="36" spans="2:14">
      <c r="B36" s="10" t="str">
        <f>IF(AND('Working Tables'!$D$38&gt;9,'Working Tables'!$W$56&gt;0),"all the money given through planning giving.","")</f>
        <v/>
      </c>
    </row>
    <row r="38" spans="2:14">
      <c r="B38" s="1" t="str">
        <f>IF('Working Tables'!$Q$56&gt;0,CONCATENATE("The top 20% of your planned givers give ",TEXT('Working Tables'!$Q$56,"0.0"),"% of"),"")</f>
        <v/>
      </c>
    </row>
    <row r="39" spans="2:14">
      <c r="B39" s="10" t="str">
        <f>IF('Working Tables'!$Q$56&gt;0,"all the money given through planning giving.","")</f>
        <v/>
      </c>
    </row>
    <row r="46" spans="2:14" s="3" customFormat="1" ht="13.8">
      <c r="G46"/>
      <c r="H46"/>
      <c r="I46"/>
      <c r="J46"/>
      <c r="K46"/>
      <c r="L46"/>
      <c r="M46"/>
      <c r="N46"/>
    </row>
  </sheetData>
  <sheetProtection password="DE07" sheet="1" objects="1" scenarios="1" selectLockedCells="1"/>
  <printOptions horizontalCentered="1"/>
  <pageMargins left="0.23622047244094491" right="0.23622047244094491" top="0.74803149606299213" bottom="0.74803149606299213" header="0.31496062992125984" footer="0.31496062992125984"/>
  <pageSetup paperSize="9" scale="82" orientation="portrait" r:id="rId1"/>
  <headerFooter>
    <oddFooter>&amp;L&amp;"Verdana,Regular"&amp;K005695© Giving in Grace 2015&amp;C&amp;"Verdana,Regular"&amp;K7F3F98 www.givingingrace.org&amp;R6</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pageSetUpPr fitToPage="1"/>
  </sheetPr>
  <dimension ref="A1:N41"/>
  <sheetViews>
    <sheetView zoomScaleNormal="100" workbookViewId="0"/>
  </sheetViews>
  <sheetFormatPr defaultColWidth="8.88671875" defaultRowHeight="13.8"/>
  <cols>
    <col min="1" max="1" width="3.33203125" style="18" customWidth="1"/>
    <col min="2" max="3" width="10.6640625" style="18" customWidth="1"/>
    <col min="4" max="7" width="9.6640625" style="18" customWidth="1"/>
    <col min="8" max="8" width="3.6640625" style="18" customWidth="1"/>
    <col min="9" max="9" width="8.88671875" style="18"/>
    <col min="10" max="10" width="10.33203125" style="18" customWidth="1"/>
    <col min="11" max="11" width="8.88671875" style="18"/>
    <col min="12" max="14" width="9.109375" style="18" customWidth="1"/>
    <col min="15" max="16384" width="8.88671875" style="18"/>
  </cols>
  <sheetData>
    <row r="1" spans="1:11" ht="39.75" customHeight="1">
      <c r="A1" s="72"/>
      <c r="B1" s="73" t="s">
        <v>34</v>
      </c>
      <c r="C1" s="72"/>
      <c r="D1" s="72"/>
      <c r="E1" s="72"/>
      <c r="F1" s="72"/>
      <c r="G1" s="72"/>
      <c r="H1" s="72"/>
    </row>
    <row r="2" spans="1:11" ht="24" customHeight="1">
      <c r="A2" s="74"/>
      <c r="B2" s="72"/>
      <c r="C2" s="72"/>
      <c r="D2" s="72"/>
      <c r="E2" s="72"/>
      <c r="F2" s="72"/>
      <c r="G2" s="72"/>
      <c r="H2" s="72"/>
    </row>
    <row r="8" spans="1:11" ht="18">
      <c r="B8" s="75" t="s">
        <v>46</v>
      </c>
    </row>
    <row r="10" spans="1:11" s="76" customFormat="1" ht="15" customHeight="1">
      <c r="B10" s="77" t="str">
        <f>CONCATENATE("Average or Mean gift is ",TEXT('Working Tables'!E57,"£0.00"))</f>
        <v>Average or Mean gift is £0.00</v>
      </c>
    </row>
    <row r="11" spans="1:11">
      <c r="F11" s="66"/>
      <c r="G11" s="60"/>
    </row>
    <row r="12" spans="1:11" s="76" customFormat="1" ht="15" customHeight="1">
      <c r="B12" s="77" t="str">
        <f>CONCATENATE("Median or middle gift is ",TEXT('Working Tables'!E58,"£0.00"))</f>
        <v xml:space="preserve">Median or middle gift is </v>
      </c>
      <c r="K12" s="76" t="str">
        <f>CONCATENATE("£",TEXT('Working Tables'!B47,"#0.00"),"-",'Working Tables'!C47)</f>
        <v>£0.00-0.99</v>
      </c>
    </row>
    <row r="13" spans="1:11">
      <c r="B13" s="18" t="s">
        <v>31</v>
      </c>
      <c r="F13" s="66"/>
      <c r="G13" s="61"/>
      <c r="J13" s="78"/>
      <c r="K13" s="18" t="str">
        <f>CONCATENATE("£",TEXT('Working Tables'!B48,"#0.00"),"-",'Working Tables'!C48)</f>
        <v>£1.00-2.49</v>
      </c>
    </row>
    <row r="14" spans="1:11">
      <c r="B14" s="18" t="str">
        <f>CONCATENATE("was giving over ",TEXT('Data Entry Sheet'!F3,"£0")," per week, half of all your other")</f>
        <v>was giving over £0 per week, half of all your other</v>
      </c>
      <c r="F14" s="66"/>
      <c r="G14" s="61"/>
      <c r="J14" s="78"/>
      <c r="K14" s="18" t="str">
        <f>CONCATENATE("£",TEXT('Working Tables'!B49,"#0.00"),"-",'Working Tables'!C49)</f>
        <v>£2.50-4.99</v>
      </c>
    </row>
    <row r="15" spans="1:11">
      <c r="B15" s="18" t="str">
        <f>CONCATENATE("planned givers were giving less than ",TEXT('Working Tables'!E58,"£0.00")," per week.")</f>
        <v>planned givers were giving less than  per week.</v>
      </c>
      <c r="F15" s="66"/>
      <c r="G15" s="61"/>
      <c r="J15" s="78"/>
      <c r="K15" s="18" t="str">
        <f>CONCATENATE("£",TEXT('Working Tables'!B50,"#0.00"),"-",'Working Tables'!C50)</f>
        <v>£5.00-7.49</v>
      </c>
    </row>
    <row r="16" spans="1:11">
      <c r="F16" s="66"/>
      <c r="G16" s="61"/>
      <c r="J16" s="78"/>
      <c r="K16" s="18" t="str">
        <f>CONCATENATE("£",TEXT('Working Tables'!B51,"#0.00"),"-",'Working Tables'!C51)</f>
        <v>£7.50-9.99</v>
      </c>
    </row>
    <row r="17" spans="2:14">
      <c r="F17" s="66"/>
      <c r="G17" s="61"/>
      <c r="J17" s="78"/>
      <c r="K17" s="18" t="str">
        <f>CONCATENATE("£",TEXT('Working Tables'!B52,"#0.00"),"-",'Working Tables'!C52)</f>
        <v>£10.00-14.99</v>
      </c>
    </row>
    <row r="18" spans="2:14">
      <c r="F18" s="66"/>
      <c r="G18" s="61"/>
      <c r="J18" s="78"/>
      <c r="K18" s="18" t="str">
        <f>CONCATENATE("£",TEXT('Working Tables'!B53,"#0.00"),"-",'Working Tables'!C53)</f>
        <v>£15.00-19.99</v>
      </c>
    </row>
    <row r="19" spans="2:14">
      <c r="F19" s="66"/>
      <c r="G19" s="61"/>
      <c r="J19" s="78"/>
      <c r="K19" s="18" t="str">
        <f>CONCATENATE("£",TEXT('Working Tables'!B54,"#0.00"),"-",'Working Tables'!C54)</f>
        <v>£20.00-29.99</v>
      </c>
    </row>
    <row r="20" spans="2:14">
      <c r="F20" s="66"/>
      <c r="G20" s="61"/>
      <c r="J20" s="78"/>
      <c r="K20" s="18" t="str">
        <f>CONCATENATE('Working Tables'!C55)</f>
        <v>£30.00+</v>
      </c>
    </row>
    <row r="21" spans="2:14" s="79" customFormat="1" ht="14.4">
      <c r="F21" s="80"/>
      <c r="G21" s="61"/>
    </row>
    <row r="22" spans="2:14">
      <c r="F22" s="66"/>
      <c r="G22" s="61"/>
    </row>
    <row r="23" spans="2:14">
      <c r="F23" s="66"/>
      <c r="G23" s="61"/>
    </row>
    <row r="28" spans="2:14" ht="18">
      <c r="B28" s="75" t="str">
        <f>'TEPG &amp; OPG Analysis'!B46</f>
        <v>Given vs. Givers (TEPG + OPG)</v>
      </c>
    </row>
    <row r="30" spans="2:14" s="67" customFormat="1">
      <c r="B30" s="68" t="str">
        <f>IF(AND('Working Tables'!$D$38&gt;9,'Working Tables'!$W$56&gt;0),CONCATENATE("The top 10% of your planned givers give ",TEXT('Working Tables'!$W$56,"0.0"),"% of"),"")</f>
        <v/>
      </c>
      <c r="G30" s="18"/>
      <c r="H30" s="18"/>
      <c r="I30" s="18"/>
      <c r="J30" s="18"/>
      <c r="K30" s="18"/>
      <c r="L30" s="18"/>
      <c r="M30" s="18"/>
      <c r="N30" s="18"/>
    </row>
    <row r="31" spans="2:14">
      <c r="B31" s="81" t="str">
        <f>IF(AND('Working Tables'!$D$38&gt;9,'Working Tables'!$W$56&gt;0),"all the money given through planning giving.","")</f>
        <v/>
      </c>
    </row>
    <row r="33" spans="2:14">
      <c r="B33" s="68" t="str">
        <f>IF('Working Tables'!$Q$56&gt;0,CONCATENATE("The top 20% of your planned givers give ",TEXT('Working Tables'!$Q$56,"0.0"),"% of"),"")</f>
        <v/>
      </c>
    </row>
    <row r="34" spans="2:14">
      <c r="B34" s="81" t="str">
        <f>IF('Working Tables'!$Q$56&gt;0,"all the money given through planning giving.","")</f>
        <v/>
      </c>
    </row>
    <row r="41" spans="2:14" s="79" customFormat="1" ht="14.4">
      <c r="G41" s="18"/>
      <c r="H41" s="18"/>
      <c r="I41" s="18"/>
      <c r="J41" s="18"/>
      <c r="K41" s="18"/>
      <c r="L41" s="18"/>
      <c r="M41" s="18"/>
      <c r="N41" s="18"/>
    </row>
  </sheetData>
  <sheetProtection password="DE07" sheet="1" objects="1" scenarios="1" selectLockedCells="1"/>
  <printOptions horizontalCentered="1"/>
  <pageMargins left="0.23622047244094491" right="0.23622047244094491" top="0.74803149606299213" bottom="0.74803149606299213" header="0.31496062992125984" footer="0.31496062992125984"/>
  <pageSetup paperSize="9" scale="82" orientation="portrait" r:id="rId1"/>
  <headerFooter>
    <oddFooter>&amp;L&amp;"Verdana,Regular"&amp;K005695© Giving in Grace 2015&amp;C&amp;"Verdana,Regular"&amp;K7F3F98 www.givingingrace.org&amp;R6</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N41"/>
  <sheetViews>
    <sheetView zoomScaleNormal="100" workbookViewId="0"/>
  </sheetViews>
  <sheetFormatPr defaultColWidth="8.88671875" defaultRowHeight="13.8"/>
  <cols>
    <col min="1" max="1" width="3.33203125" style="18" customWidth="1"/>
    <col min="2" max="3" width="10.6640625" style="18" customWidth="1"/>
    <col min="4" max="7" width="9.6640625" style="18" customWidth="1"/>
    <col min="8" max="8" width="3.6640625" style="18" customWidth="1"/>
    <col min="9" max="9" width="8.88671875" style="18"/>
    <col min="10" max="10" width="10.33203125" style="18" customWidth="1"/>
    <col min="11" max="11" width="8.88671875" style="18"/>
    <col min="12" max="14" width="9.109375" style="18" customWidth="1"/>
    <col min="15" max="16384" width="8.88671875" style="18"/>
  </cols>
  <sheetData>
    <row r="1" spans="1:11" ht="39.75" customHeight="1">
      <c r="A1" s="72"/>
      <c r="B1" s="82" t="s">
        <v>48</v>
      </c>
      <c r="C1" s="72"/>
      <c r="D1" s="72"/>
      <c r="E1" s="72"/>
      <c r="F1" s="72"/>
      <c r="G1" s="72"/>
      <c r="H1" s="72"/>
    </row>
    <row r="2" spans="1:11" ht="24" customHeight="1">
      <c r="A2" s="74"/>
      <c r="B2" s="72"/>
      <c r="C2" s="72"/>
      <c r="D2" s="72"/>
      <c r="E2" s="72"/>
      <c r="F2" s="72"/>
      <c r="G2" s="72"/>
      <c r="H2" s="72"/>
    </row>
    <row r="8" spans="1:11" ht="18">
      <c r="B8" s="75" t="s">
        <v>46</v>
      </c>
    </row>
    <row r="10" spans="1:11" s="76" customFormat="1" ht="15" customHeight="1">
      <c r="B10" s="77" t="str">
        <f>CONCATENATE("Average or Mean gift is ",TEXT('Working Tables'!E57,"£0.00"))</f>
        <v>Average or Mean gift is £0.00</v>
      </c>
    </row>
    <row r="11" spans="1:11">
      <c r="F11" s="66"/>
      <c r="G11" s="60"/>
    </row>
    <row r="12" spans="1:11" s="76" customFormat="1" ht="15" customHeight="1">
      <c r="B12" s="77" t="str">
        <f>CONCATENATE("Median or middle gift is ",TEXT('Working Tables'!E58,"£0.00"))</f>
        <v xml:space="preserve">Median or middle gift is </v>
      </c>
      <c r="K12" s="76" t="str">
        <f>CONCATENATE("£",TEXT('Working Tables'!B47,"#0.00"),"-",'Working Tables'!C47)</f>
        <v>£0.00-0.99</v>
      </c>
    </row>
    <row r="13" spans="1:11">
      <c r="B13" s="18" t="s">
        <v>31</v>
      </c>
      <c r="F13" s="66"/>
      <c r="G13" s="61"/>
      <c r="J13" s="78"/>
      <c r="K13" s="18" t="str">
        <f>CONCATENATE("£",TEXT('Working Tables'!B48,"#0.00"),"-",'Working Tables'!C48)</f>
        <v>£1.00-2.49</v>
      </c>
    </row>
    <row r="14" spans="1:11">
      <c r="B14" s="18" t="str">
        <f>CONCATENATE("was giving over ",TEXT('Data Entry Sheet'!F3,"£0")," per week, half of all your other")</f>
        <v>was giving over £0 per week, half of all your other</v>
      </c>
      <c r="F14" s="66"/>
      <c r="G14" s="61"/>
      <c r="J14" s="78"/>
      <c r="K14" s="18" t="str">
        <f>CONCATENATE("£",TEXT('Working Tables'!B49,"#0.00"),"-",'Working Tables'!C49)</f>
        <v>£2.50-4.99</v>
      </c>
    </row>
    <row r="15" spans="1:11">
      <c r="B15" s="18" t="str">
        <f>CONCATENATE("planned givers were giving less than ",TEXT('Working Tables'!E58,"£0.00")," per week.")</f>
        <v>planned givers were giving less than  per week.</v>
      </c>
      <c r="F15" s="66"/>
      <c r="G15" s="61"/>
      <c r="J15" s="78"/>
      <c r="K15" s="18" t="str">
        <f>CONCATENATE("£",TEXT('Working Tables'!B50,"#0.00"),"-",'Working Tables'!C50)</f>
        <v>£5.00-7.49</v>
      </c>
    </row>
    <row r="16" spans="1:11">
      <c r="F16" s="66"/>
      <c r="G16" s="61"/>
      <c r="J16" s="78"/>
      <c r="K16" s="18" t="str">
        <f>CONCATENATE("£",TEXT('Working Tables'!B51,"#0.00"),"-",'Working Tables'!C51)</f>
        <v>£7.50-9.99</v>
      </c>
    </row>
    <row r="17" spans="2:14">
      <c r="F17" s="66"/>
      <c r="G17" s="61"/>
      <c r="J17" s="78"/>
      <c r="K17" s="18" t="str">
        <f>CONCATENATE("£",TEXT('Working Tables'!B52,"#0.00"),"-",'Working Tables'!C52)</f>
        <v>£10.00-14.99</v>
      </c>
    </row>
    <row r="18" spans="2:14">
      <c r="F18" s="66"/>
      <c r="G18" s="61"/>
      <c r="J18" s="78"/>
      <c r="K18" s="18" t="str">
        <f>CONCATENATE("£",TEXT('Working Tables'!B53,"#0.00"),"-",'Working Tables'!C53)</f>
        <v>£15.00-19.99</v>
      </c>
    </row>
    <row r="19" spans="2:14">
      <c r="F19" s="66"/>
      <c r="G19" s="61"/>
      <c r="J19" s="78"/>
      <c r="K19" s="18" t="str">
        <f>CONCATENATE("£",TEXT('Working Tables'!B54,"#0.00"),"-",'Working Tables'!C54)</f>
        <v>£20.00-29.99</v>
      </c>
    </row>
    <row r="20" spans="2:14">
      <c r="F20" s="66"/>
      <c r="G20" s="61"/>
      <c r="J20" s="78"/>
      <c r="K20" s="18" t="str">
        <f>CONCATENATE('Working Tables'!C55)</f>
        <v>£30.00+</v>
      </c>
    </row>
    <row r="21" spans="2:14" s="79" customFormat="1" ht="14.4">
      <c r="F21" s="80"/>
      <c r="G21" s="61"/>
    </row>
    <row r="22" spans="2:14">
      <c r="F22" s="66"/>
      <c r="G22" s="61"/>
    </row>
    <row r="23" spans="2:14">
      <c r="F23" s="66"/>
      <c r="G23" s="61"/>
    </row>
    <row r="28" spans="2:14" ht="18">
      <c r="B28" s="75" t="str">
        <f>'TEPG &amp; OPG Analysis'!B46</f>
        <v>Given vs. Givers (TEPG + OPG)</v>
      </c>
    </row>
    <row r="30" spans="2:14" s="67" customFormat="1">
      <c r="B30" s="68" t="str">
        <f>IF(AND('Working Tables'!$D$38&gt;9,'Working Tables'!$W$56&gt;0),CONCATENATE("The top 10% of your planned givers give ",TEXT('Working Tables'!$W$56,"0.0"),"% of"),"")</f>
        <v/>
      </c>
      <c r="G30" s="18"/>
      <c r="H30" s="18"/>
      <c r="I30" s="18"/>
      <c r="J30" s="18"/>
      <c r="K30" s="18"/>
      <c r="L30" s="18"/>
      <c r="M30" s="18"/>
      <c r="N30" s="18"/>
    </row>
    <row r="31" spans="2:14">
      <c r="B31" s="81" t="str">
        <f>IF(AND('Working Tables'!$D$38&gt;9,'Working Tables'!$W$56&gt;0),"all the money given through planning giving.","")</f>
        <v/>
      </c>
    </row>
    <row r="33" spans="2:14">
      <c r="B33" s="68" t="str">
        <f>IF('Working Tables'!$Q$56&gt;0,CONCATENATE("The top 20% of your planned givers give ",TEXT('Working Tables'!$Q$56,"0.0"),"% of"),"")</f>
        <v/>
      </c>
    </row>
    <row r="34" spans="2:14">
      <c r="B34" s="81" t="str">
        <f>IF('Working Tables'!$Q$56&gt;0,"all the money given through planning giving.","")</f>
        <v/>
      </c>
    </row>
    <row r="41" spans="2:14" s="79" customFormat="1" ht="14.4">
      <c r="G41" s="18"/>
      <c r="H41" s="18"/>
      <c r="I41" s="18"/>
      <c r="J41" s="18"/>
      <c r="K41" s="18"/>
      <c r="L41" s="18"/>
      <c r="M41" s="18"/>
      <c r="N41" s="18"/>
    </row>
  </sheetData>
  <sheetProtection password="DE07" sheet="1" objects="1" scenarios="1" selectLockedCells="1"/>
  <printOptions horizontalCentered="1"/>
  <pageMargins left="0.23622047244094491" right="0.23622047244094491" top="0.74803149606299213" bottom="0.74803149606299213" header="0.31496062992125984" footer="0.31496062992125984"/>
  <pageSetup paperSize="9" scale="82" orientation="portrait" r:id="rId1"/>
  <headerFooter>
    <oddFooter>&amp;L&amp;"Verdana,Regular"&amp;K005695© Giving in Grace 2015&amp;C&amp;"Verdana,Regular"&amp;K7F3F98 www.givingingrace.org&amp;R6</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pageSetUpPr fitToPage="1"/>
  </sheetPr>
  <dimension ref="B11:F36"/>
  <sheetViews>
    <sheetView workbookViewId="0">
      <selection activeCell="C14" sqref="C14"/>
    </sheetView>
  </sheetViews>
  <sheetFormatPr defaultColWidth="8.88671875" defaultRowHeight="13.8"/>
  <cols>
    <col min="1" max="1" width="3.6640625" style="18" customWidth="1"/>
    <col min="2" max="4" width="8.88671875" style="18"/>
    <col min="5" max="6" width="9.6640625" style="18" customWidth="1"/>
    <col min="7" max="16384" width="8.88671875" style="18"/>
  </cols>
  <sheetData>
    <row r="11" spans="2:6">
      <c r="B11" s="68" t="s">
        <v>8</v>
      </c>
    </row>
    <row r="12" spans="2:6" ht="5.0999999999999996" customHeight="1"/>
    <row r="13" spans="2:6" ht="27.6">
      <c r="B13" s="27"/>
      <c r="C13" s="27" t="s">
        <v>4</v>
      </c>
      <c r="E13" s="27" t="s">
        <v>5</v>
      </c>
      <c r="F13" s="27" t="s">
        <v>6</v>
      </c>
    </row>
    <row r="14" spans="2:6">
      <c r="B14" s="69">
        <v>1</v>
      </c>
      <c r="C14" s="86">
        <v>1</v>
      </c>
      <c r="E14" s="70">
        <v>0</v>
      </c>
      <c r="F14" s="70">
        <f>C14-0.01</f>
        <v>0.99</v>
      </c>
    </row>
    <row r="15" spans="2:6">
      <c r="B15" s="69">
        <v>2</v>
      </c>
      <c r="C15" s="86">
        <v>1.5</v>
      </c>
      <c r="E15" s="70">
        <f>E14+C14</f>
        <v>1</v>
      </c>
      <c r="F15" s="70">
        <f>F14+C15</f>
        <v>2.4900000000000002</v>
      </c>
    </row>
    <row r="16" spans="2:6">
      <c r="B16" s="69">
        <v>3</v>
      </c>
      <c r="C16" s="86">
        <v>2.5</v>
      </c>
      <c r="E16" s="70">
        <f t="shared" ref="E16:E22" si="0">E15+C15</f>
        <v>2.5</v>
      </c>
      <c r="F16" s="70">
        <f t="shared" ref="F16:F21" si="1">F15+C16</f>
        <v>4.99</v>
      </c>
    </row>
    <row r="17" spans="2:6">
      <c r="B17" s="69">
        <v>4</v>
      </c>
      <c r="C17" s="86">
        <v>2.5</v>
      </c>
      <c r="E17" s="70">
        <f t="shared" si="0"/>
        <v>5</v>
      </c>
      <c r="F17" s="70">
        <f t="shared" si="1"/>
        <v>7.49</v>
      </c>
    </row>
    <row r="18" spans="2:6">
      <c r="B18" s="69">
        <v>5</v>
      </c>
      <c r="C18" s="86">
        <v>2.5</v>
      </c>
      <c r="E18" s="70">
        <f t="shared" si="0"/>
        <v>7.5</v>
      </c>
      <c r="F18" s="70">
        <f t="shared" si="1"/>
        <v>9.99</v>
      </c>
    </row>
    <row r="19" spans="2:6">
      <c r="B19" s="69">
        <v>6</v>
      </c>
      <c r="C19" s="86">
        <v>5</v>
      </c>
      <c r="E19" s="70">
        <f t="shared" si="0"/>
        <v>10</v>
      </c>
      <c r="F19" s="70">
        <f t="shared" si="1"/>
        <v>14.99</v>
      </c>
    </row>
    <row r="20" spans="2:6">
      <c r="B20" s="69">
        <v>7</v>
      </c>
      <c r="C20" s="86">
        <v>5</v>
      </c>
      <c r="E20" s="70">
        <f t="shared" si="0"/>
        <v>15</v>
      </c>
      <c r="F20" s="70">
        <f t="shared" si="1"/>
        <v>19.990000000000002</v>
      </c>
    </row>
    <row r="21" spans="2:6">
      <c r="B21" s="69">
        <v>8</v>
      </c>
      <c r="C21" s="86">
        <v>10</v>
      </c>
      <c r="E21" s="70">
        <f t="shared" si="0"/>
        <v>20</v>
      </c>
      <c r="F21" s="70">
        <f t="shared" si="1"/>
        <v>29.990000000000002</v>
      </c>
    </row>
    <row r="22" spans="2:6">
      <c r="B22" s="69">
        <v>9</v>
      </c>
      <c r="C22" s="71"/>
      <c r="E22" s="70">
        <f t="shared" si="0"/>
        <v>30</v>
      </c>
      <c r="F22" s="70" t="str">
        <f>CONCATENATE("£",TEXT(E22,"#0.00"),"+")</f>
        <v>£30.00+</v>
      </c>
    </row>
    <row r="25" spans="2:6">
      <c r="B25" s="68" t="s">
        <v>7</v>
      </c>
    </row>
    <row r="26" spans="2:6" ht="5.0999999999999996" customHeight="1"/>
    <row r="27" spans="2:6" ht="27.6">
      <c r="B27" s="27"/>
      <c r="C27" s="27" t="s">
        <v>4</v>
      </c>
      <c r="E27" s="27" t="s">
        <v>5</v>
      </c>
      <c r="F27" s="27" t="s">
        <v>6</v>
      </c>
    </row>
    <row r="28" spans="2:6">
      <c r="B28" s="69">
        <v>1</v>
      </c>
      <c r="C28" s="87">
        <v>1</v>
      </c>
      <c r="E28" s="70">
        <v>0</v>
      </c>
      <c r="F28" s="70">
        <f>C28-0.01</f>
        <v>0.99</v>
      </c>
    </row>
    <row r="29" spans="2:6">
      <c r="B29" s="69">
        <v>2</v>
      </c>
      <c r="C29" s="87">
        <v>1</v>
      </c>
      <c r="E29" s="70">
        <f>E28+C28</f>
        <v>1</v>
      </c>
      <c r="F29" s="70">
        <f>F28+C29</f>
        <v>1.99</v>
      </c>
    </row>
    <row r="30" spans="2:6">
      <c r="B30" s="69">
        <v>3</v>
      </c>
      <c r="C30" s="87">
        <v>1.5</v>
      </c>
      <c r="E30" s="70">
        <f t="shared" ref="E30:E36" si="2">E29+C29</f>
        <v>2</v>
      </c>
      <c r="F30" s="70">
        <f t="shared" ref="F30:F35" si="3">F29+C30</f>
        <v>3.49</v>
      </c>
    </row>
    <row r="31" spans="2:6">
      <c r="B31" s="69">
        <v>4</v>
      </c>
      <c r="C31" s="87">
        <v>1.5</v>
      </c>
      <c r="E31" s="70">
        <f t="shared" si="2"/>
        <v>3.5</v>
      </c>
      <c r="F31" s="70">
        <f t="shared" si="3"/>
        <v>4.99</v>
      </c>
    </row>
    <row r="32" spans="2:6">
      <c r="B32" s="69">
        <v>5</v>
      </c>
      <c r="C32" s="87">
        <v>2.5</v>
      </c>
      <c r="E32" s="70">
        <f t="shared" si="2"/>
        <v>5</v>
      </c>
      <c r="F32" s="70">
        <f t="shared" si="3"/>
        <v>7.49</v>
      </c>
    </row>
    <row r="33" spans="2:6">
      <c r="B33" s="69">
        <v>6</v>
      </c>
      <c r="C33" s="87">
        <v>2.5</v>
      </c>
      <c r="E33" s="70">
        <f t="shared" si="2"/>
        <v>7.5</v>
      </c>
      <c r="F33" s="70">
        <f t="shared" si="3"/>
        <v>9.99</v>
      </c>
    </row>
    <row r="34" spans="2:6">
      <c r="B34" s="69">
        <v>7</v>
      </c>
      <c r="C34" s="87">
        <v>2</v>
      </c>
      <c r="E34" s="70">
        <f t="shared" si="2"/>
        <v>10</v>
      </c>
      <c r="F34" s="70">
        <f t="shared" si="3"/>
        <v>11.99</v>
      </c>
    </row>
    <row r="35" spans="2:6">
      <c r="B35" s="69">
        <v>8</v>
      </c>
      <c r="C35" s="87">
        <v>3</v>
      </c>
      <c r="E35" s="70">
        <f t="shared" si="2"/>
        <v>12</v>
      </c>
      <c r="F35" s="70">
        <f t="shared" si="3"/>
        <v>14.99</v>
      </c>
    </row>
    <row r="36" spans="2:6">
      <c r="B36" s="69">
        <v>9</v>
      </c>
      <c r="C36" s="71"/>
      <c r="E36" s="70">
        <f t="shared" si="2"/>
        <v>15</v>
      </c>
      <c r="F36" s="70" t="str">
        <f>CONCATENATE("£",TEXT(E36,"#0.00"),"+")</f>
        <v>£15.00+</v>
      </c>
    </row>
  </sheetData>
  <sheetProtection sheet="1" objects="1" scenarios="1" selectLockedCells="1"/>
  <pageMargins left="0.70866141732283472" right="0.70866141732283472" top="0.74803149606299213" bottom="0.74803149606299213" header="0.31496062992125984" footer="0.31496062992125984"/>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6:AC87"/>
  <sheetViews>
    <sheetView topLeftCell="A10" workbookViewId="0"/>
  </sheetViews>
  <sheetFormatPr defaultColWidth="9.109375" defaultRowHeight="13.8"/>
  <cols>
    <col min="1" max="22" width="8.88671875" style="88" customWidth="1"/>
    <col min="23" max="29" width="9.109375" style="88"/>
    <col min="30" max="16384" width="9.109375" style="89"/>
  </cols>
  <sheetData>
    <row r="6" spans="2:27" ht="21">
      <c r="B6" s="90" t="s">
        <v>50</v>
      </c>
    </row>
    <row r="8" spans="2:27" ht="15.6">
      <c r="B8" s="117" t="s">
        <v>15</v>
      </c>
      <c r="C8" s="118"/>
      <c r="D8" s="112" t="str">
        <f>CONCATENATE("Year ",TEXT('Data Entry Sheet'!C4,"0000"))</f>
        <v>Year 2015</v>
      </c>
      <c r="E8" s="113"/>
      <c r="F8" s="114"/>
      <c r="H8" s="117" t="s">
        <v>15</v>
      </c>
      <c r="I8" s="118"/>
      <c r="J8" s="112" t="str">
        <f>'Working Tables'!$D$8</f>
        <v>Year 2015</v>
      </c>
      <c r="K8" s="113"/>
      <c r="L8" s="114"/>
      <c r="O8" s="117" t="s">
        <v>15</v>
      </c>
      <c r="P8" s="118"/>
      <c r="Q8" s="112" t="str">
        <f>CONCATENATE("Year ",TEXT('Data Entry Sheet'!C4,"0000"))</f>
        <v>Year 2015</v>
      </c>
      <c r="R8" s="113"/>
      <c r="S8" s="113"/>
      <c r="T8" s="114"/>
      <c r="V8" s="117" t="s">
        <v>15</v>
      </c>
      <c r="W8" s="118"/>
      <c r="X8" s="112" t="str">
        <f>'Working Tables'!$D$8</f>
        <v>Year 2015</v>
      </c>
      <c r="Y8" s="113"/>
      <c r="Z8" s="113"/>
      <c r="AA8" s="114"/>
    </row>
    <row r="9" spans="2:27">
      <c r="B9" s="31" t="s">
        <v>5</v>
      </c>
      <c r="C9" s="32" t="s">
        <v>6</v>
      </c>
      <c r="D9" s="33" t="s">
        <v>22</v>
      </c>
      <c r="E9" s="33" t="s">
        <v>23</v>
      </c>
      <c r="F9" s="33" t="s">
        <v>24</v>
      </c>
      <c r="H9" s="31" t="s">
        <v>5</v>
      </c>
      <c r="I9" s="32" t="s">
        <v>6</v>
      </c>
      <c r="J9" s="33" t="s">
        <v>22</v>
      </c>
      <c r="K9" s="33" t="s">
        <v>23</v>
      </c>
      <c r="L9" s="33" t="s">
        <v>24</v>
      </c>
      <c r="O9" s="31" t="s">
        <v>5</v>
      </c>
      <c r="P9" s="32" t="s">
        <v>6</v>
      </c>
      <c r="Q9" s="33" t="s">
        <v>43</v>
      </c>
      <c r="R9" s="33" t="s">
        <v>42</v>
      </c>
      <c r="S9" s="33" t="s">
        <v>23</v>
      </c>
      <c r="T9" s="33" t="s">
        <v>24</v>
      </c>
      <c r="V9" s="31" t="s">
        <v>5</v>
      </c>
      <c r="W9" s="32" t="s">
        <v>6</v>
      </c>
      <c r="X9" s="33" t="s">
        <v>43</v>
      </c>
      <c r="Y9" s="33" t="s">
        <v>42</v>
      </c>
      <c r="Z9" s="33" t="s">
        <v>23</v>
      </c>
      <c r="AA9" s="33" t="s">
        <v>24</v>
      </c>
    </row>
    <row r="10" spans="2:27">
      <c r="B10" s="34"/>
      <c r="C10" s="35"/>
      <c r="D10" s="36" t="s">
        <v>20</v>
      </c>
      <c r="E10" s="36" t="s">
        <v>21</v>
      </c>
      <c r="F10" s="36" t="s">
        <v>21</v>
      </c>
      <c r="H10" s="34"/>
      <c r="I10" s="35"/>
      <c r="J10" s="36" t="s">
        <v>20</v>
      </c>
      <c r="K10" s="36" t="s">
        <v>21</v>
      </c>
      <c r="L10" s="36" t="s">
        <v>21</v>
      </c>
      <c r="O10" s="34"/>
      <c r="P10" s="35"/>
      <c r="Q10" s="36" t="s">
        <v>20</v>
      </c>
      <c r="R10" s="36" t="s">
        <v>20</v>
      </c>
      <c r="S10" s="36" t="s">
        <v>21</v>
      </c>
      <c r="T10" s="36" t="s">
        <v>21</v>
      </c>
      <c r="V10" s="34"/>
      <c r="W10" s="35"/>
      <c r="X10" s="36" t="s">
        <v>20</v>
      </c>
      <c r="Y10" s="36" t="s">
        <v>20</v>
      </c>
      <c r="Z10" s="36" t="s">
        <v>21</v>
      </c>
      <c r="AA10" s="36" t="s">
        <v>21</v>
      </c>
    </row>
    <row r="11" spans="2:27">
      <c r="B11" s="37">
        <f>'Analysis Ranges'!E14</f>
        <v>0</v>
      </c>
      <c r="C11" s="37">
        <f>'Analysis Ranges'!F14</f>
        <v>0.99</v>
      </c>
      <c r="D11" s="38">
        <f>COUNTIFS('Data Entry Sheet'!$E$9:$E$508,CONCATENATE("&gt;",TEXT($B11,"#0.00")),'Data Entry Sheet'!$E$9:$E$508,CONCATENATE("&lt;",TEXT($B12,"#0.00")),'Data Entry Sheet'!$D$9:$D$508,"TRUE")</f>
        <v>0</v>
      </c>
      <c r="E11" s="39">
        <f>SUMIFS('Data Entry Sheet'!$A$9:$A$508,'Data Entry Sheet'!$D$9:$D$508,"TRUE",'Data Entry Sheet'!$E$9:$E$508,CONCATENATE("&lt;",TEXT($B12,"#0.00")))</f>
        <v>0</v>
      </c>
      <c r="F11" s="40">
        <f t="shared" ref="F11:F19" si="0">IF(AND(E11&gt;0,$E$20&gt;0),E11*100/$E$20,0)</f>
        <v>0</v>
      </c>
      <c r="H11" s="37">
        <f>'Analysis Ranges'!E28</f>
        <v>0</v>
      </c>
      <c r="I11" s="37">
        <f>'Analysis Ranges'!F28</f>
        <v>0.99</v>
      </c>
      <c r="J11" s="38">
        <f>COUNTIFS('Data Entry Sheet'!$E$9:$E$508,CONCATENATE("&gt;",TEXT($H11,"#0.00")),'Data Entry Sheet'!$E$9:$E$508,CONCATENATE("&lt;",TEXT($H12,"#0.00")),'Data Entry Sheet'!$D$9:$D$508,"FALSE")</f>
        <v>0</v>
      </c>
      <c r="K11" s="39">
        <f>SUMIFS('Data Entry Sheet'!$A$9:$A$508,'Data Entry Sheet'!$D$9:$D$508,"FALSE",'Data Entry Sheet'!$E$9:$E$508,CONCATENATE("&lt;",TEXT($H12,"#0.00")))</f>
        <v>0</v>
      </c>
      <c r="L11" s="40">
        <f t="shared" ref="L11:L19" si="1">IF(AND(K11&gt;0,$K$20&gt;0),K11*100/$K$20,0)</f>
        <v>0</v>
      </c>
      <c r="O11" s="37">
        <f>'Analysis Ranges'!E14</f>
        <v>0</v>
      </c>
      <c r="P11" s="37">
        <f>'Analysis Ranges'!F14</f>
        <v>0.99</v>
      </c>
      <c r="Q11" s="38">
        <f>COUNTIFS('Data Entry Sheet'!$E$9:$E$508,CONCATENATE("&gt;",TEXT($B11,"#0.00")),'Data Entry Sheet'!$E$9:$E$508,CONCATENATE("&lt;",TEXT($B12,"#0.00")),'Data Entry Sheet'!$D$9:$D$508,"TRUE",'Data Entry Sheet'!$G$9:$G$508,"&gt;0")</f>
        <v>0</v>
      </c>
      <c r="R11" s="38">
        <f>COUNTIFS('Data Entry Sheet'!$E$9:$E$508,CONCATENATE("&gt;",TEXT($B11,"#0.00")),'Data Entry Sheet'!$E$9:$E$508,CONCATENATE("&lt;",TEXT($B12,"#0.00")),'Data Entry Sheet'!$D$9:$D$508,"TRUE",'Data Entry Sheet'!$H$9:$H$508,"&gt;0")</f>
        <v>0</v>
      </c>
      <c r="S11" s="39">
        <f>SUMIFS('Data Entry Sheet'!$A$9:$A$508,'Data Entry Sheet'!$D$9:$D$508,"TRUE",'Data Entry Sheet'!$E$9:$E$508,CONCATENATE("&lt;",TEXT($B12,"#0.00")))</f>
        <v>0</v>
      </c>
      <c r="T11" s="40">
        <f t="shared" ref="T11:T19" si="2">IF(AND(S11&gt;0,$E$20&gt;0),S11*100/$E$20,0)</f>
        <v>0</v>
      </c>
      <c r="V11" s="37">
        <f>'Analysis Ranges'!E28</f>
        <v>0</v>
      </c>
      <c r="W11" s="37">
        <f>'Analysis Ranges'!F28</f>
        <v>0.99</v>
      </c>
      <c r="X11" s="38">
        <f>COUNTIFS('Data Entry Sheet'!$E$9:$E$508,CONCATENATE("&gt;",TEXT($H11,"#0.00")),'Data Entry Sheet'!$E$9:$E$508,CONCATENATE("&lt;",TEXT($H12,"#0.00")),'Data Entry Sheet'!$D$9:$D$508,"FALSE",'Data Entry Sheet'!$J$9:$J$508,"&gt;0")</f>
        <v>0</v>
      </c>
      <c r="Y11" s="38">
        <f>COUNTIFS('Data Entry Sheet'!$E$9:$E$508,CONCATENATE("&gt;",TEXT($H11,"#0.00")),'Data Entry Sheet'!$E$9:$E$508,CONCATENATE("&lt;",TEXT($H12,"#0.00")),'Data Entry Sheet'!$D$9:$D$508,"FALSE",'Data Entry Sheet'!$K$9:$K$508,"&gt;0")</f>
        <v>0</v>
      </c>
      <c r="Z11" s="39">
        <f>SUMIFS('Data Entry Sheet'!$A$9:$A$508,'Data Entry Sheet'!$D$9:$D$508,"FALSE",'Data Entry Sheet'!$E$9:$E$508,CONCATENATE("&lt;",TEXT($H12,"#0.00")))</f>
        <v>0</v>
      </c>
      <c r="AA11" s="40">
        <f t="shared" ref="AA11:AA19" si="3">IF(AND(Z11&gt;0,$K$20&gt;0),Z11*100/$K$20,0)</f>
        <v>0</v>
      </c>
    </row>
    <row r="12" spans="2:27">
      <c r="B12" s="37">
        <f>'Analysis Ranges'!E15</f>
        <v>1</v>
      </c>
      <c r="C12" s="37">
        <f>'Analysis Ranges'!F15</f>
        <v>2.4900000000000002</v>
      </c>
      <c r="D12" s="38">
        <f>COUNTIFS('Data Entry Sheet'!$E$9:$E$508,CONCATENATE("&gt;=",TEXT($B12,"#0.00")),'Data Entry Sheet'!$E$9:$E$508,CONCATENATE("&lt;",TEXT($B13,"#0.00")),'Data Entry Sheet'!$D$9:$D$508,"TRUE")</f>
        <v>0</v>
      </c>
      <c r="E12" s="39">
        <f>SUMIFS('Data Entry Sheet'!$A$9:$A$508,'Data Entry Sheet'!$D$9:$D$508,"TRUE",'Data Entry Sheet'!$E$9:$E$508,CONCATENATE("&gt;=",TEXT($B12,"#0.00")),'Data Entry Sheet'!$E$9:$E$508,CONCATENATE("&lt;",TEXT($B13,"#0.00")))</f>
        <v>0</v>
      </c>
      <c r="F12" s="40">
        <f t="shared" si="0"/>
        <v>0</v>
      </c>
      <c r="H12" s="37">
        <f>'Analysis Ranges'!E29</f>
        <v>1</v>
      </c>
      <c r="I12" s="37">
        <f>'Analysis Ranges'!F29</f>
        <v>1.99</v>
      </c>
      <c r="J12" s="38">
        <f>COUNTIFS('Data Entry Sheet'!$E$9:$E$508,CONCATENATE("&gt;=",TEXT($H12,"#0.00")),'Data Entry Sheet'!$E$9:$E$508,CONCATENATE("&lt;",TEXT($H13,"#0.00")),'Data Entry Sheet'!$D$9:$D$508,"FALSE")</f>
        <v>0</v>
      </c>
      <c r="K12" s="39">
        <f>SUMIFS('Data Entry Sheet'!$A$9:$A$508,'Data Entry Sheet'!$D$9:$D$508,"FALSE",'Data Entry Sheet'!$E$9:$E$508,CONCATENATE("&gt;=",TEXT($H12,"#0.00")),'Data Entry Sheet'!$E$9:$E$508,CONCATENATE("&lt;",TEXT($H13,"#0.00")))</f>
        <v>0</v>
      </c>
      <c r="L12" s="40">
        <f t="shared" si="1"/>
        <v>0</v>
      </c>
      <c r="O12" s="37">
        <f>'Analysis Ranges'!E15</f>
        <v>1</v>
      </c>
      <c r="P12" s="37">
        <f>'Analysis Ranges'!F15</f>
        <v>2.4900000000000002</v>
      </c>
      <c r="Q12" s="38">
        <f>COUNTIFS('Data Entry Sheet'!$E$9:$E$508,CONCATENATE("&gt;",TEXT($B12,"#0.00")),'Data Entry Sheet'!$E$9:$E$508,CONCATENATE("&lt;",TEXT($B13,"#0.00")),'Data Entry Sheet'!$D$9:$D$508,"TRUE",'Data Entry Sheet'!$G$9:$G$508,"&gt;0")</f>
        <v>0</v>
      </c>
      <c r="R12" s="38">
        <f>COUNTIFS('Data Entry Sheet'!$E$9:$E$508,CONCATENATE("&gt;",TEXT($B12,"#0.00")),'Data Entry Sheet'!$E$9:$E$508,CONCATENATE("&lt;",TEXT($B13,"#0.00")),'Data Entry Sheet'!$D$9:$D$508,"TRUE",'Data Entry Sheet'!$H$9:$H$508,"&gt;0")</f>
        <v>0</v>
      </c>
      <c r="S12" s="39">
        <f>SUMIFS('Data Entry Sheet'!$A$9:$A$508,'Data Entry Sheet'!$D$9:$D$508,"TRUE",'Data Entry Sheet'!$E$9:$E$508,CONCATENATE("&gt;=",TEXT($B12,"#0.00")),'Data Entry Sheet'!$E$9:$E$508,CONCATENATE("&lt;",TEXT($B13,"#0.00")))</f>
        <v>0</v>
      </c>
      <c r="T12" s="40">
        <f t="shared" si="2"/>
        <v>0</v>
      </c>
      <c r="V12" s="37">
        <f>'Analysis Ranges'!E29</f>
        <v>1</v>
      </c>
      <c r="W12" s="37">
        <f>'Analysis Ranges'!F29</f>
        <v>1.99</v>
      </c>
      <c r="X12" s="38">
        <f>COUNTIFS('Data Entry Sheet'!$E$9:$E$508,CONCATENATE("&gt;",TEXT($H12,"#0.00")),'Data Entry Sheet'!$E$9:$E$508,CONCATENATE("&lt;",TEXT($H13,"#0.00")),'Data Entry Sheet'!$D$9:$D$508,"FALSE",'Data Entry Sheet'!$J$9:$J$508,"&gt;0")</f>
        <v>0</v>
      </c>
      <c r="Y12" s="38">
        <f>COUNTIFS('Data Entry Sheet'!$E$9:$E$508,CONCATENATE("&gt;",TEXT($H12,"#0.00")),'Data Entry Sheet'!$E$9:$E$508,CONCATENATE("&lt;",TEXT($H13,"#0.00")),'Data Entry Sheet'!$D$9:$D$508,"FALSE",'Data Entry Sheet'!$K$9:$K$508,"&gt;0")</f>
        <v>0</v>
      </c>
      <c r="Z12" s="39">
        <f>SUMIFS('Data Entry Sheet'!$A$9:$A$508,'Data Entry Sheet'!$D$9:$D$508,"FALSE",'Data Entry Sheet'!$E$9:$E$508,CONCATENATE("&gt;=",TEXT($H12,"#0.00")),'Data Entry Sheet'!$E$9:$E$508,CONCATENATE("&lt;",TEXT($H13,"#0.00")))</f>
        <v>0</v>
      </c>
      <c r="AA12" s="40">
        <f t="shared" si="3"/>
        <v>0</v>
      </c>
    </row>
    <row r="13" spans="2:27">
      <c r="B13" s="37">
        <f>'Analysis Ranges'!E16</f>
        <v>2.5</v>
      </c>
      <c r="C13" s="37">
        <f>'Analysis Ranges'!F16</f>
        <v>4.99</v>
      </c>
      <c r="D13" s="38">
        <f>COUNTIFS('Data Entry Sheet'!$E$9:$E$508,CONCATENATE("&gt;=",TEXT($B13,"#0.00")),'Data Entry Sheet'!$E$9:$E$508,CONCATENATE("&lt;",TEXT($B14,"#0.00")),'Data Entry Sheet'!$D$9:$D$508,"TRUE")</f>
        <v>0</v>
      </c>
      <c r="E13" s="39">
        <f>SUMIFS('Data Entry Sheet'!$A$9:$A$508,'Data Entry Sheet'!$D$9:$D$508,"TRUE",'Data Entry Sheet'!$E$9:$E$508,CONCATENATE("&gt;=",TEXT($B13,"#0.00")),'Data Entry Sheet'!$E$9:$E$508,CONCATENATE("&lt;",TEXT($B14,"#0.00")))</f>
        <v>0</v>
      </c>
      <c r="F13" s="40">
        <f t="shared" si="0"/>
        <v>0</v>
      </c>
      <c r="H13" s="37">
        <f>'Analysis Ranges'!E30</f>
        <v>2</v>
      </c>
      <c r="I13" s="37">
        <f>'Analysis Ranges'!F30</f>
        <v>3.49</v>
      </c>
      <c r="J13" s="38">
        <f>COUNTIFS('Data Entry Sheet'!$E$9:$E$508,CONCATENATE("&gt;=",TEXT($H13,"#0.00")),'Data Entry Sheet'!$E$9:$E$508,CONCATENATE("&lt;",TEXT($H14,"#0.00")),'Data Entry Sheet'!$D$9:$D$508,"FALSE")</f>
        <v>0</v>
      </c>
      <c r="K13" s="39">
        <f>SUMIFS('Data Entry Sheet'!$A$9:$A$508,'Data Entry Sheet'!$D$9:$D$508,"FALSE",'Data Entry Sheet'!$E$9:$E$508,CONCATENATE("&gt;=",TEXT($H13,"#0.00")),'Data Entry Sheet'!$E$9:$E$508,CONCATENATE("&lt;",TEXT($H14,"#0.00")))</f>
        <v>0</v>
      </c>
      <c r="L13" s="40">
        <f t="shared" si="1"/>
        <v>0</v>
      </c>
      <c r="O13" s="37">
        <f>'Analysis Ranges'!E16</f>
        <v>2.5</v>
      </c>
      <c r="P13" s="37">
        <f>'Analysis Ranges'!F16</f>
        <v>4.99</v>
      </c>
      <c r="Q13" s="38">
        <f>COUNTIFS('Data Entry Sheet'!$E$9:$E$508,CONCATENATE("&gt;",TEXT($B13,"#0.00")),'Data Entry Sheet'!$E$9:$E$508,CONCATENATE("&lt;",TEXT($B14,"#0.00")),'Data Entry Sheet'!$D$9:$D$508,"TRUE",'Data Entry Sheet'!$G$9:$G$508,"&gt;0")</f>
        <v>0</v>
      </c>
      <c r="R13" s="38">
        <f>COUNTIFS('Data Entry Sheet'!$E$9:$E$508,CONCATENATE("&gt;",TEXT($B13,"#0.00")),'Data Entry Sheet'!$E$9:$E$508,CONCATENATE("&lt;",TEXT($B14,"#0.00")),'Data Entry Sheet'!$D$9:$D$508,"TRUE",'Data Entry Sheet'!$H$9:$H$508,"&gt;0")</f>
        <v>0</v>
      </c>
      <c r="S13" s="39">
        <f>SUMIFS('Data Entry Sheet'!$A$9:$A$508,'Data Entry Sheet'!$D$9:$D$508,"TRUE",'Data Entry Sheet'!$E$9:$E$508,CONCATENATE("&gt;=",TEXT($B13,"#0.00")),'Data Entry Sheet'!$E$9:$E$508,CONCATENATE("&lt;",TEXT($B14,"#0.00")))</f>
        <v>0</v>
      </c>
      <c r="T13" s="40">
        <f t="shared" si="2"/>
        <v>0</v>
      </c>
      <c r="V13" s="37">
        <f>'Analysis Ranges'!E30</f>
        <v>2</v>
      </c>
      <c r="W13" s="37">
        <f>'Analysis Ranges'!F30</f>
        <v>3.49</v>
      </c>
      <c r="X13" s="38">
        <f>COUNTIFS('Data Entry Sheet'!$E$9:$E$508,CONCATENATE("&gt;",TEXT($H13,"#0.00")),'Data Entry Sheet'!$E$9:$E$508,CONCATENATE("&lt;",TEXT($H14,"#0.00")),'Data Entry Sheet'!$D$9:$D$508,"FALSE",'Data Entry Sheet'!$J$9:$J$508,"&gt;0")</f>
        <v>0</v>
      </c>
      <c r="Y13" s="38">
        <f>COUNTIFS('Data Entry Sheet'!$E$9:$E$508,CONCATENATE("&gt;",TEXT($H13,"#0.00")),'Data Entry Sheet'!$E$9:$E$508,CONCATENATE("&lt;",TEXT($H14,"#0.00")),'Data Entry Sheet'!$D$9:$D$508,"FALSE",'Data Entry Sheet'!$K$9:$K$508,"&gt;0")</f>
        <v>0</v>
      </c>
      <c r="Z13" s="39">
        <f>SUMIFS('Data Entry Sheet'!$A$9:$A$508,'Data Entry Sheet'!$D$9:$D$508,"FALSE",'Data Entry Sheet'!$E$9:$E$508,CONCATENATE("&gt;=",TEXT($H13,"#0.00")),'Data Entry Sheet'!$E$9:$E$508,CONCATENATE("&lt;",TEXT($H14,"#0.00")))</f>
        <v>0</v>
      </c>
      <c r="AA13" s="40">
        <f t="shared" si="3"/>
        <v>0</v>
      </c>
    </row>
    <row r="14" spans="2:27">
      <c r="B14" s="37">
        <f>'Analysis Ranges'!E17</f>
        <v>5</v>
      </c>
      <c r="C14" s="37">
        <f>'Analysis Ranges'!F17</f>
        <v>7.49</v>
      </c>
      <c r="D14" s="38">
        <f>COUNTIFS('Data Entry Sheet'!$E$9:$E$508,CONCATENATE("&gt;=",TEXT($B14,"#0.00")),'Data Entry Sheet'!$E$9:$E$508,CONCATENATE("&lt;",TEXT($B15,"#0.00")),'Data Entry Sheet'!$D$9:$D$508,"TRUE")</f>
        <v>0</v>
      </c>
      <c r="E14" s="39">
        <f>SUMIFS('Data Entry Sheet'!$A$9:$A$508,'Data Entry Sheet'!$D$9:$D$508,"TRUE",'Data Entry Sheet'!$E$9:$E$508,CONCATENATE("&gt;=",TEXT($B14,"#0.00")),'Data Entry Sheet'!$E$9:$E$508,CONCATENATE("&lt;",TEXT($B15,"#0.00")))</f>
        <v>0</v>
      </c>
      <c r="F14" s="40">
        <f t="shared" si="0"/>
        <v>0</v>
      </c>
      <c r="H14" s="37">
        <f>'Analysis Ranges'!E31</f>
        <v>3.5</v>
      </c>
      <c r="I14" s="37">
        <f>'Analysis Ranges'!F31</f>
        <v>4.99</v>
      </c>
      <c r="J14" s="38">
        <f>COUNTIFS('Data Entry Sheet'!$E$9:$E$508,CONCATENATE("&gt;=",TEXT($H14,"#0.00")),'Data Entry Sheet'!$E$9:$E$508,CONCATENATE("&lt;",TEXT($H15,"#0.00")),'Data Entry Sheet'!$D$9:$D$508,"FALSE")</f>
        <v>0</v>
      </c>
      <c r="K14" s="39">
        <f>SUMIFS('Data Entry Sheet'!$A$9:$A$508,'Data Entry Sheet'!$D$9:$D$508,"FALSE",'Data Entry Sheet'!$E$9:$E$508,CONCATENATE("&gt;=",TEXT($H14,"#0.00")),'Data Entry Sheet'!$E$9:$E$508,CONCATENATE("&lt;",TEXT($H15,"#0.00")))</f>
        <v>0</v>
      </c>
      <c r="L14" s="40">
        <f t="shared" si="1"/>
        <v>0</v>
      </c>
      <c r="O14" s="37">
        <f>'Analysis Ranges'!E17</f>
        <v>5</v>
      </c>
      <c r="P14" s="37">
        <f>'Analysis Ranges'!F17</f>
        <v>7.49</v>
      </c>
      <c r="Q14" s="38">
        <f>COUNTIFS('Data Entry Sheet'!$E$9:$E$508,CONCATENATE("&gt;",TEXT($B14,"#0.00")),'Data Entry Sheet'!$E$9:$E$508,CONCATENATE("&lt;",TEXT($B15,"#0.00")),'Data Entry Sheet'!$D$9:$D$508,"TRUE",'Data Entry Sheet'!$G$9:$G$508,"&gt;0")</f>
        <v>0</v>
      </c>
      <c r="R14" s="38">
        <f>COUNTIFS('Data Entry Sheet'!$E$9:$E$508,CONCATENATE("&gt;",TEXT($B14,"#0.00")),'Data Entry Sheet'!$E$9:$E$508,CONCATENATE("&lt;",TEXT($B15,"#0.00")),'Data Entry Sheet'!$D$9:$D$508,"TRUE",'Data Entry Sheet'!$H$9:$H$508,"&gt;0")</f>
        <v>0</v>
      </c>
      <c r="S14" s="39">
        <f>SUMIFS('Data Entry Sheet'!$A$9:$A$508,'Data Entry Sheet'!$D$9:$D$508,"TRUE",'Data Entry Sheet'!$E$9:$E$508,CONCATENATE("&gt;=",TEXT($B14,"#0.00")),'Data Entry Sheet'!$E$9:$E$508,CONCATENATE("&lt;",TEXT($B15,"#0.00")))</f>
        <v>0</v>
      </c>
      <c r="T14" s="40">
        <f t="shared" si="2"/>
        <v>0</v>
      </c>
      <c r="V14" s="37">
        <f>'Analysis Ranges'!E31</f>
        <v>3.5</v>
      </c>
      <c r="W14" s="37">
        <f>'Analysis Ranges'!F31</f>
        <v>4.99</v>
      </c>
      <c r="X14" s="38">
        <f>COUNTIFS('Data Entry Sheet'!$E$9:$E$508,CONCATENATE("&gt;",TEXT($H14,"#0.00")),'Data Entry Sheet'!$E$9:$E$508,CONCATENATE("&lt;",TEXT($H15,"#0.00")),'Data Entry Sheet'!$D$9:$D$508,"FALSE",'Data Entry Sheet'!$J$9:$J$508,"&gt;0")</f>
        <v>0</v>
      </c>
      <c r="Y14" s="38">
        <f>COUNTIFS('Data Entry Sheet'!$E$9:$E$508,CONCATENATE("&gt;",TEXT($H14,"#0.00")),'Data Entry Sheet'!$E$9:$E$508,CONCATENATE("&lt;",TEXT($H15,"#0.00")),'Data Entry Sheet'!$D$9:$D$508,"FALSE",'Data Entry Sheet'!$K$9:$K$508,"&gt;0")</f>
        <v>0</v>
      </c>
      <c r="Z14" s="39">
        <f>SUMIFS('Data Entry Sheet'!$A$9:$A$508,'Data Entry Sheet'!$D$9:$D$508,"FALSE",'Data Entry Sheet'!$E$9:$E$508,CONCATENATE("&gt;=",TEXT($H14,"#0.00")),'Data Entry Sheet'!$E$9:$E$508,CONCATENATE("&lt;",TEXT($H15,"#0.00")))</f>
        <v>0</v>
      </c>
      <c r="AA14" s="40">
        <f t="shared" si="3"/>
        <v>0</v>
      </c>
    </row>
    <row r="15" spans="2:27">
      <c r="B15" s="37">
        <f>'Analysis Ranges'!E18</f>
        <v>7.5</v>
      </c>
      <c r="C15" s="37">
        <f>'Analysis Ranges'!F18</f>
        <v>9.99</v>
      </c>
      <c r="D15" s="38">
        <f>COUNTIFS('Data Entry Sheet'!$E$9:$E$508,CONCATENATE("&gt;=",TEXT($B15,"#0.00")),'Data Entry Sheet'!$E$9:$E$508,CONCATENATE("&lt;",TEXT($B16,"#0.00")),'Data Entry Sheet'!$D$9:$D$508,"TRUE")</f>
        <v>0</v>
      </c>
      <c r="E15" s="39">
        <f>SUMIFS('Data Entry Sheet'!$A$9:$A$508,'Data Entry Sheet'!$D$9:$D$508,"TRUE",'Data Entry Sheet'!$E$9:$E$508,CONCATENATE("&gt;=",TEXT($B15,"#0.00")),'Data Entry Sheet'!$E$9:$E$508,CONCATENATE("&lt;",TEXT($B16,"#0.00")))</f>
        <v>0</v>
      </c>
      <c r="F15" s="40">
        <f t="shared" si="0"/>
        <v>0</v>
      </c>
      <c r="H15" s="37">
        <f>'Analysis Ranges'!E32</f>
        <v>5</v>
      </c>
      <c r="I15" s="37">
        <f>'Analysis Ranges'!F32</f>
        <v>7.49</v>
      </c>
      <c r="J15" s="38">
        <f>COUNTIFS('Data Entry Sheet'!$E$9:$E$508,CONCATENATE("&gt;=",TEXT($H15,"#0.00")),'Data Entry Sheet'!$E$9:$E$508,CONCATENATE("&lt;",TEXT($H16,"#0.00")),'Data Entry Sheet'!$D$9:$D$508,"FALSE")</f>
        <v>0</v>
      </c>
      <c r="K15" s="39">
        <f>SUMIFS('Data Entry Sheet'!$A$9:$A$508,'Data Entry Sheet'!$D$9:$D$508,"FALSE",'Data Entry Sheet'!$E$9:$E$508,CONCATENATE("&gt;=",TEXT($H15,"#0.00")),'Data Entry Sheet'!$E$9:$E$508,CONCATENATE("&lt;",TEXT($H16,"#0.00")))</f>
        <v>0</v>
      </c>
      <c r="L15" s="40">
        <f t="shared" si="1"/>
        <v>0</v>
      </c>
      <c r="O15" s="37">
        <f>'Analysis Ranges'!E18</f>
        <v>7.5</v>
      </c>
      <c r="P15" s="37">
        <f>'Analysis Ranges'!F18</f>
        <v>9.99</v>
      </c>
      <c r="Q15" s="38">
        <f>COUNTIFS('Data Entry Sheet'!$E$9:$E$508,CONCATENATE("&gt;",TEXT($B15,"#0.00")),'Data Entry Sheet'!$E$9:$E$508,CONCATENATE("&lt;",TEXT($B16,"#0.00")),'Data Entry Sheet'!$D$9:$D$508,"TRUE",'Data Entry Sheet'!$G$9:$G$508,"&gt;0")</f>
        <v>0</v>
      </c>
      <c r="R15" s="38">
        <f>COUNTIFS('Data Entry Sheet'!$E$9:$E$508,CONCATENATE("&gt;",TEXT($B15,"#0.00")),'Data Entry Sheet'!$E$9:$E$508,CONCATENATE("&lt;",TEXT($B16,"#0.00")),'Data Entry Sheet'!$D$9:$D$508,"TRUE",'Data Entry Sheet'!$H$9:$H$508,"&gt;0")</f>
        <v>0</v>
      </c>
      <c r="S15" s="39">
        <f>SUMIFS('Data Entry Sheet'!$A$9:$A$508,'Data Entry Sheet'!$D$9:$D$508,"TRUE",'Data Entry Sheet'!$E$9:$E$508,CONCATENATE("&gt;=",TEXT($B15,"#0.00")),'Data Entry Sheet'!$E$9:$E$508,CONCATENATE("&lt;",TEXT($B16,"#0.00")))</f>
        <v>0</v>
      </c>
      <c r="T15" s="40">
        <f t="shared" si="2"/>
        <v>0</v>
      </c>
      <c r="V15" s="37">
        <f>'Analysis Ranges'!E32</f>
        <v>5</v>
      </c>
      <c r="W15" s="37">
        <f>'Analysis Ranges'!F32</f>
        <v>7.49</v>
      </c>
      <c r="X15" s="38">
        <f>COUNTIFS('Data Entry Sheet'!$E$9:$E$508,CONCATENATE("&gt;",TEXT($H15,"#0.00")),'Data Entry Sheet'!$E$9:$E$508,CONCATENATE("&lt;",TEXT($H16,"#0.00")),'Data Entry Sheet'!$D$9:$D$508,"FALSE",'Data Entry Sheet'!$J$9:$J$508,"&gt;0")</f>
        <v>0</v>
      </c>
      <c r="Y15" s="38">
        <f>COUNTIFS('Data Entry Sheet'!$E$9:$E$508,CONCATENATE("&gt;",TEXT($H15,"#0.00")),'Data Entry Sheet'!$E$9:$E$508,CONCATENATE("&lt;",TEXT($H16,"#0.00")),'Data Entry Sheet'!$D$9:$D$508,"FALSE",'Data Entry Sheet'!$K$9:$K$508,"&gt;0")</f>
        <v>0</v>
      </c>
      <c r="Z15" s="39">
        <f>SUMIFS('Data Entry Sheet'!$A$9:$A$508,'Data Entry Sheet'!$D$9:$D$508,"FALSE",'Data Entry Sheet'!$E$9:$E$508,CONCATENATE("&gt;=",TEXT($H15,"#0.00")),'Data Entry Sheet'!$E$9:$E$508,CONCATENATE("&lt;",TEXT($H16,"#0.00")))</f>
        <v>0</v>
      </c>
      <c r="AA15" s="40">
        <f t="shared" si="3"/>
        <v>0</v>
      </c>
    </row>
    <row r="16" spans="2:27">
      <c r="B16" s="37">
        <f>'Analysis Ranges'!E19</f>
        <v>10</v>
      </c>
      <c r="C16" s="37">
        <f>'Analysis Ranges'!F19</f>
        <v>14.99</v>
      </c>
      <c r="D16" s="38">
        <f>COUNTIFS('Data Entry Sheet'!$E$9:$E$508,CONCATENATE("&gt;=",TEXT($B16,"#0.00")),'Data Entry Sheet'!$E$9:$E$508,CONCATENATE("&lt;",TEXT($B17,"#0.00")),'Data Entry Sheet'!$D$9:$D$508,"TRUE")</f>
        <v>0</v>
      </c>
      <c r="E16" s="39">
        <f>SUMIFS('Data Entry Sheet'!$A$9:$A$508,'Data Entry Sheet'!$D$9:$D$508,"TRUE",'Data Entry Sheet'!$E$9:$E$508,CONCATENATE("&gt;=",TEXT($B16,"#0.00")),'Data Entry Sheet'!$E$9:$E$508,CONCATENATE("&lt;",TEXT($B17,"#0.00")))</f>
        <v>0</v>
      </c>
      <c r="F16" s="40">
        <f t="shared" si="0"/>
        <v>0</v>
      </c>
      <c r="H16" s="37">
        <f>'Analysis Ranges'!E33</f>
        <v>7.5</v>
      </c>
      <c r="I16" s="37">
        <f>'Analysis Ranges'!F33</f>
        <v>9.99</v>
      </c>
      <c r="J16" s="38">
        <f>COUNTIFS('Data Entry Sheet'!$E$9:$E$508,CONCATENATE("&gt;=",TEXT($H16,"#0.00")),'Data Entry Sheet'!$E$9:$E$508,CONCATENATE("&lt;",TEXT($H17,"#0.00")),'Data Entry Sheet'!$D$9:$D$508,"FALSE")</f>
        <v>0</v>
      </c>
      <c r="K16" s="39">
        <f>SUMIFS('Data Entry Sheet'!$A$9:$A$508,'Data Entry Sheet'!$D$9:$D$508,"FALSE",'Data Entry Sheet'!$E$9:$E$508,CONCATENATE("&gt;=",TEXT($H16,"#0.00")),'Data Entry Sheet'!$E$9:$E$508,CONCATENATE("&lt;",TEXT($H17,"#0.00")))</f>
        <v>0</v>
      </c>
      <c r="L16" s="40">
        <f t="shared" si="1"/>
        <v>0</v>
      </c>
      <c r="O16" s="37">
        <f>'Analysis Ranges'!E19</f>
        <v>10</v>
      </c>
      <c r="P16" s="37">
        <f>'Analysis Ranges'!F19</f>
        <v>14.99</v>
      </c>
      <c r="Q16" s="38">
        <f>COUNTIFS('Data Entry Sheet'!$E$9:$E$508,CONCATENATE("&gt;",TEXT($B16,"#0.00")),'Data Entry Sheet'!$E$9:$E$508,CONCATENATE("&lt;",TEXT($B17,"#0.00")),'Data Entry Sheet'!$D$9:$D$508,"TRUE",'Data Entry Sheet'!$G$9:$G$508,"&gt;0")</f>
        <v>0</v>
      </c>
      <c r="R16" s="38">
        <f>COUNTIFS('Data Entry Sheet'!$E$9:$E$508,CONCATENATE("&gt;",TEXT($B16,"#0.00")),'Data Entry Sheet'!$E$9:$E$508,CONCATENATE("&lt;",TEXT($B17,"#0.00")),'Data Entry Sheet'!$D$9:$D$508,"TRUE",'Data Entry Sheet'!$H$9:$H$508,"&gt;0")</f>
        <v>0</v>
      </c>
      <c r="S16" s="39">
        <f>SUMIFS('Data Entry Sheet'!$A$9:$A$508,'Data Entry Sheet'!$D$9:$D$508,"TRUE",'Data Entry Sheet'!$E$9:$E$508,CONCATENATE("&gt;=",TEXT($B16,"#0.00")),'Data Entry Sheet'!$E$9:$E$508,CONCATENATE("&lt;",TEXT($B17,"#0.00")))</f>
        <v>0</v>
      </c>
      <c r="T16" s="40">
        <f t="shared" si="2"/>
        <v>0</v>
      </c>
      <c r="V16" s="37">
        <f>'Analysis Ranges'!E33</f>
        <v>7.5</v>
      </c>
      <c r="W16" s="37">
        <f>'Analysis Ranges'!F33</f>
        <v>9.99</v>
      </c>
      <c r="X16" s="38">
        <f>COUNTIFS('Data Entry Sheet'!$E$9:$E$508,CONCATENATE("&gt;",TEXT($H16,"#0.00")),'Data Entry Sheet'!$E$9:$E$508,CONCATENATE("&lt;",TEXT($H17,"#0.00")),'Data Entry Sheet'!$D$9:$D$508,"FALSE",'Data Entry Sheet'!$J$9:$J$508,"&gt;0")</f>
        <v>0</v>
      </c>
      <c r="Y16" s="38">
        <f>COUNTIFS('Data Entry Sheet'!$E$9:$E$508,CONCATENATE("&gt;",TEXT($H16,"#0.00")),'Data Entry Sheet'!$E$9:$E$508,CONCATENATE("&lt;",TEXT($H17,"#0.00")),'Data Entry Sheet'!$D$9:$D$508,"FALSE",'Data Entry Sheet'!$K$9:$K$508,"&gt;0")</f>
        <v>0</v>
      </c>
      <c r="Z16" s="39">
        <f>SUMIFS('Data Entry Sheet'!$A$9:$A$508,'Data Entry Sheet'!$D$9:$D$508,"FALSE",'Data Entry Sheet'!$E$9:$E$508,CONCATENATE("&gt;=",TEXT($H16,"#0.00")),'Data Entry Sheet'!$E$9:$E$508,CONCATENATE("&lt;",TEXT($H17,"#0.00")))</f>
        <v>0</v>
      </c>
      <c r="AA16" s="40">
        <f t="shared" si="3"/>
        <v>0</v>
      </c>
    </row>
    <row r="17" spans="2:27">
      <c r="B17" s="37">
        <f>'Analysis Ranges'!E20</f>
        <v>15</v>
      </c>
      <c r="C17" s="37">
        <f>'Analysis Ranges'!F20</f>
        <v>19.990000000000002</v>
      </c>
      <c r="D17" s="38">
        <f>COUNTIFS('Data Entry Sheet'!$E$9:$E$508,CONCATENATE("&gt;=",TEXT($B17,"#0.00")),'Data Entry Sheet'!$E$9:$E$508,CONCATENATE("&lt;",TEXT($B18,"#0.00")),'Data Entry Sheet'!$D$9:$D$508,"TRUE")</f>
        <v>0</v>
      </c>
      <c r="E17" s="39">
        <f>SUMIFS('Data Entry Sheet'!$A$9:$A$508,'Data Entry Sheet'!$D$9:$D$508,"TRUE",'Data Entry Sheet'!$E$9:$E$508,CONCATENATE("&gt;=",TEXT($B17,"#0.00")),'Data Entry Sheet'!$E$9:$E$508,CONCATENATE("&lt;",TEXT($B18,"#0.00")))</f>
        <v>0</v>
      </c>
      <c r="F17" s="40">
        <f t="shared" si="0"/>
        <v>0</v>
      </c>
      <c r="H17" s="37">
        <f>'Analysis Ranges'!E34</f>
        <v>10</v>
      </c>
      <c r="I17" s="37">
        <f>'Analysis Ranges'!F34</f>
        <v>11.99</v>
      </c>
      <c r="J17" s="38">
        <f>COUNTIFS('Data Entry Sheet'!$E$9:$E$508,CONCATENATE("&gt;=",TEXT($H17,"#0.00")),'Data Entry Sheet'!$E$9:$E$508,CONCATENATE("&lt;",TEXT($H18,"#0.00")),'Data Entry Sheet'!$D$9:$D$508,"FALSE")</f>
        <v>0</v>
      </c>
      <c r="K17" s="39">
        <f>SUMIFS('Data Entry Sheet'!$A$9:$A$508,'Data Entry Sheet'!$D$9:$D$508,"FALSE",'Data Entry Sheet'!$E$9:$E$508,CONCATENATE("&gt;=",TEXT($H17,"#0.00")),'Data Entry Sheet'!$E$9:$E$508,CONCATENATE("&lt;",TEXT($H18,"#0.00")))</f>
        <v>0</v>
      </c>
      <c r="L17" s="40">
        <f t="shared" si="1"/>
        <v>0</v>
      </c>
      <c r="O17" s="37">
        <f>'Analysis Ranges'!E20</f>
        <v>15</v>
      </c>
      <c r="P17" s="37">
        <f>'Analysis Ranges'!F20</f>
        <v>19.990000000000002</v>
      </c>
      <c r="Q17" s="38">
        <f>COUNTIFS('Data Entry Sheet'!$E$9:$E$508,CONCATENATE("&gt;",TEXT($B17,"#0.00")),'Data Entry Sheet'!$E$9:$E$508,CONCATENATE("&lt;",TEXT($B18,"#0.00")),'Data Entry Sheet'!$D$9:$D$508,"TRUE",'Data Entry Sheet'!$G$9:$G$508,"&gt;0")</f>
        <v>0</v>
      </c>
      <c r="R17" s="38">
        <f>COUNTIFS('Data Entry Sheet'!$E$9:$E$508,CONCATENATE("&gt;",TEXT($B17,"#0.00")),'Data Entry Sheet'!$E$9:$E$508,CONCATENATE("&lt;",TEXT($B18,"#0.00")),'Data Entry Sheet'!$D$9:$D$508,"TRUE",'Data Entry Sheet'!$H$9:$H$508,"&gt;0")</f>
        <v>0</v>
      </c>
      <c r="S17" s="39">
        <f>SUMIFS('Data Entry Sheet'!$A$9:$A$508,'Data Entry Sheet'!$D$9:$D$508,"TRUE",'Data Entry Sheet'!$E$9:$E$508,CONCATENATE("&gt;=",TEXT($B17,"#0.00")),'Data Entry Sheet'!$E$9:$E$508,CONCATENATE("&lt;",TEXT($B18,"#0.00")))</f>
        <v>0</v>
      </c>
      <c r="T17" s="40">
        <f t="shared" si="2"/>
        <v>0</v>
      </c>
      <c r="V17" s="37">
        <f>'Analysis Ranges'!E34</f>
        <v>10</v>
      </c>
      <c r="W17" s="37">
        <f>'Analysis Ranges'!F34</f>
        <v>11.99</v>
      </c>
      <c r="X17" s="38">
        <f>COUNTIFS('Data Entry Sheet'!$E$9:$E$508,CONCATENATE("&gt;",TEXT($H17,"#0.00")),'Data Entry Sheet'!$E$9:$E$508,CONCATENATE("&lt;",TEXT($H18,"#0.00")),'Data Entry Sheet'!$D$9:$D$508,"FALSE",'Data Entry Sheet'!$J$9:$J$508,"&gt;0")</f>
        <v>0</v>
      </c>
      <c r="Y17" s="38">
        <f>COUNTIFS('Data Entry Sheet'!$E$9:$E$508,CONCATENATE("&gt;",TEXT($H17,"#0.00")),'Data Entry Sheet'!$E$9:$E$508,CONCATENATE("&lt;",TEXT($H18,"#0.00")),'Data Entry Sheet'!$D$9:$D$508,"FALSE",'Data Entry Sheet'!$K$9:$K$508,"&gt;0")</f>
        <v>0</v>
      </c>
      <c r="Z17" s="39">
        <f>SUMIFS('Data Entry Sheet'!$A$9:$A$508,'Data Entry Sheet'!$D$9:$D$508,"FALSE",'Data Entry Sheet'!$E$9:$E$508,CONCATENATE("&gt;=",TEXT($H17,"#0.00")),'Data Entry Sheet'!$E$9:$E$508,CONCATENATE("&lt;",TEXT($H18,"#0.00")))</f>
        <v>0</v>
      </c>
      <c r="AA17" s="40">
        <f t="shared" si="3"/>
        <v>0</v>
      </c>
    </row>
    <row r="18" spans="2:27">
      <c r="B18" s="37">
        <f>'Analysis Ranges'!E21</f>
        <v>20</v>
      </c>
      <c r="C18" s="37">
        <f>'Analysis Ranges'!F21</f>
        <v>29.990000000000002</v>
      </c>
      <c r="D18" s="38">
        <f>COUNTIFS('Data Entry Sheet'!$E$9:$E$508,CONCATENATE("&gt;=",TEXT($B18,"#0.00")),'Data Entry Sheet'!$E$9:$E$508,CONCATENATE("&lt;",TEXT($B19,"#0.00")),'Data Entry Sheet'!$D$9:$D$508,"TRUE")</f>
        <v>0</v>
      </c>
      <c r="E18" s="39">
        <f>SUMIFS('Data Entry Sheet'!$A$9:$A$508,'Data Entry Sheet'!$D$9:$D$508,"TRUE",'Data Entry Sheet'!$E$9:$E$508,CONCATENATE("&gt;=",TEXT($B18,"#0.00")),'Data Entry Sheet'!$E$9:$E$508,CONCATENATE("&lt;",TEXT($B19,"#0.00")))</f>
        <v>0</v>
      </c>
      <c r="F18" s="40">
        <f t="shared" si="0"/>
        <v>0</v>
      </c>
      <c r="H18" s="37">
        <f>'Analysis Ranges'!E35</f>
        <v>12</v>
      </c>
      <c r="I18" s="37">
        <f>'Analysis Ranges'!F35</f>
        <v>14.99</v>
      </c>
      <c r="J18" s="38">
        <f>COUNTIFS('Data Entry Sheet'!$E$9:$E$508,CONCATENATE("&gt;=",TEXT($H18,"#0.00")),'Data Entry Sheet'!$E$9:$E$508,CONCATENATE("&lt;",TEXT($H19,"#0.00")),'Data Entry Sheet'!$D$9:$D$508,"FALSE")</f>
        <v>0</v>
      </c>
      <c r="K18" s="39">
        <f>SUMIFS('Data Entry Sheet'!$A$9:$A$508,'Data Entry Sheet'!$D$9:$D$508,"FALSE",'Data Entry Sheet'!$E$9:$E$508,CONCATENATE("&gt;=",TEXT($H18,"#0.00")),'Data Entry Sheet'!$E$9:$E$508,CONCATENATE("&lt;",TEXT($H19,"#0.00")))</f>
        <v>0</v>
      </c>
      <c r="L18" s="40">
        <f t="shared" si="1"/>
        <v>0</v>
      </c>
      <c r="O18" s="37">
        <f>'Analysis Ranges'!E21</f>
        <v>20</v>
      </c>
      <c r="P18" s="37">
        <f>'Analysis Ranges'!F21</f>
        <v>29.990000000000002</v>
      </c>
      <c r="Q18" s="38">
        <f>COUNTIFS('Data Entry Sheet'!$E$9:$E$508,CONCATENATE("&gt;",TEXT($B18,"#0.00")),'Data Entry Sheet'!$E$9:$E$508,CONCATENATE("&lt;",TEXT($B19,"#0.00")),'Data Entry Sheet'!$D$9:$D$508,"TRUE",'Data Entry Sheet'!$G$9:$G$508,"&gt;0")</f>
        <v>0</v>
      </c>
      <c r="R18" s="38">
        <f>COUNTIFS('Data Entry Sheet'!$E$9:$E$508,CONCATENATE("&gt;",TEXT($B18,"#0.00")),'Data Entry Sheet'!$E$9:$E$508,CONCATENATE("&lt;",TEXT($B19,"#0.00")),'Data Entry Sheet'!$D$9:$D$508,"TRUE",'Data Entry Sheet'!$H$9:$H$508,"&gt;0")</f>
        <v>0</v>
      </c>
      <c r="S18" s="39">
        <f>SUMIFS('Data Entry Sheet'!$A$9:$A$508,'Data Entry Sheet'!$D$9:$D$508,"TRUE",'Data Entry Sheet'!$E$9:$E$508,CONCATENATE("&gt;=",TEXT($B18,"#0.00")),'Data Entry Sheet'!$E$9:$E$508,CONCATENATE("&lt;",TEXT($B19,"#0.00")))</f>
        <v>0</v>
      </c>
      <c r="T18" s="40">
        <f t="shared" si="2"/>
        <v>0</v>
      </c>
      <c r="V18" s="37">
        <f>'Analysis Ranges'!E35</f>
        <v>12</v>
      </c>
      <c r="W18" s="37">
        <f>'Analysis Ranges'!F35</f>
        <v>14.99</v>
      </c>
      <c r="X18" s="38">
        <f>COUNTIFS('Data Entry Sheet'!$E$9:$E$508,CONCATENATE("&gt;",TEXT($H18,"#0.00")),'Data Entry Sheet'!$E$9:$E$508,CONCATENATE("&lt;",TEXT($H19,"#0.00")),'Data Entry Sheet'!$D$9:$D$508,"FALSE",'Data Entry Sheet'!$J$9:$J$508,"&gt;0")</f>
        <v>0</v>
      </c>
      <c r="Y18" s="38">
        <f>COUNTIFS('Data Entry Sheet'!$E$9:$E$508,CONCATENATE("&gt;",TEXT($H18,"#0.00")),'Data Entry Sheet'!$E$9:$E$508,CONCATENATE("&lt;",TEXT($H19,"#0.00")),'Data Entry Sheet'!$D$9:$D$508,"FALSE",'Data Entry Sheet'!$K$9:$K$508,"&gt;0")</f>
        <v>0</v>
      </c>
      <c r="Z18" s="39">
        <f>SUMIFS('Data Entry Sheet'!$A$9:$A$508,'Data Entry Sheet'!$D$9:$D$508,"FALSE",'Data Entry Sheet'!$E$9:$E$508,CONCATENATE("&gt;=",TEXT($H18,"#0.00")),'Data Entry Sheet'!$E$9:$E$508,CONCATENATE("&lt;",TEXT($H19,"#0.00")))</f>
        <v>0</v>
      </c>
      <c r="AA18" s="40">
        <f t="shared" si="3"/>
        <v>0</v>
      </c>
    </row>
    <row r="19" spans="2:27">
      <c r="B19" s="37">
        <f>'Analysis Ranges'!E22</f>
        <v>30</v>
      </c>
      <c r="C19" s="37" t="str">
        <f>'Analysis Ranges'!F22</f>
        <v>£30.00+</v>
      </c>
      <c r="D19" s="38">
        <f>COUNTIFS('Data Entry Sheet'!$E$9:$E$508,CONCATENATE("&gt;=",TEXT($B19,"#0.00")),'Data Entry Sheet'!$D$9:$D$508,"TRUE")</f>
        <v>0</v>
      </c>
      <c r="E19" s="39">
        <f>SUMIFS('Data Entry Sheet'!$A$9:$A$508,'Data Entry Sheet'!$D$9:$D$508,"TRUE",'Data Entry Sheet'!$E$9:$E$508,CONCATENATE("&gt;=",TEXT($B19,"#0.00")))</f>
        <v>0</v>
      </c>
      <c r="F19" s="40">
        <f t="shared" si="0"/>
        <v>0</v>
      </c>
      <c r="H19" s="37">
        <f>'Analysis Ranges'!E36</f>
        <v>15</v>
      </c>
      <c r="I19" s="37" t="str">
        <f>'Analysis Ranges'!F36</f>
        <v>£15.00+</v>
      </c>
      <c r="J19" s="38">
        <f>COUNTIFS('Data Entry Sheet'!$E$9:$E$508,CONCATENATE("&gt;=",TEXT($H19,"#0.00")),'Data Entry Sheet'!$D$9:$D$508,"FALSE")</f>
        <v>0</v>
      </c>
      <c r="K19" s="39">
        <f>SUMIFS('Data Entry Sheet'!$A$9:$A$508,'Data Entry Sheet'!$D$9:$D$508,"FALSE",'Data Entry Sheet'!$E$9:$E$508,CONCATENATE("&gt;=",TEXT($H19,"#0.00")))</f>
        <v>0</v>
      </c>
      <c r="L19" s="40">
        <f t="shared" si="1"/>
        <v>0</v>
      </c>
      <c r="O19" s="37">
        <f>'Analysis Ranges'!E22</f>
        <v>30</v>
      </c>
      <c r="P19" s="37" t="str">
        <f>'Analysis Ranges'!F22</f>
        <v>£30.00+</v>
      </c>
      <c r="Q19" s="38">
        <f>COUNTIFS('Data Entry Sheet'!$E$9:$E$508,CONCATENATE("&gt;=",TEXT($B19,"#0.00")),'Data Entry Sheet'!$D$9:$D$508,"TRUE",'Data Entry Sheet'!$G$9:$G$508,"&gt;0")</f>
        <v>0</v>
      </c>
      <c r="R19" s="38">
        <f>COUNTIFS('Data Entry Sheet'!$E$9:$E$508,CONCATENATE("&gt;=",TEXT($B19,"#0.00")),'Data Entry Sheet'!$D$9:$D$508,"TRUE",'Data Entry Sheet'!$H$9:$H$508,"&gt;0")</f>
        <v>0</v>
      </c>
      <c r="S19" s="39">
        <f>SUMIFS('Data Entry Sheet'!$A$9:$A$508,'Data Entry Sheet'!$D$9:$D$508,"TRUE",'Data Entry Sheet'!$E$9:$E$508,CONCATENATE("&gt;=",TEXT($B19,"#0.00")))</f>
        <v>0</v>
      </c>
      <c r="T19" s="40">
        <f t="shared" si="2"/>
        <v>0</v>
      </c>
      <c r="V19" s="37">
        <f>'Analysis Ranges'!E36</f>
        <v>15</v>
      </c>
      <c r="W19" s="37" t="str">
        <f>'Analysis Ranges'!F36</f>
        <v>£15.00+</v>
      </c>
      <c r="X19" s="38">
        <f>COUNTIFS('Data Entry Sheet'!$E$9:$E$508,CONCATENATE("&gt;=",TEXT($H19,"#0.00")),'Data Entry Sheet'!$D$9:$D$508,"FALSE",'Data Entry Sheet'!$J$9:$J$508,"&gt;0")</f>
        <v>0</v>
      </c>
      <c r="Y19" s="38">
        <f>COUNTIFS('Data Entry Sheet'!$E$9:$E$508,CONCATENATE("&gt;=",TEXT($H19,"#0.00")),'Data Entry Sheet'!$D$9:$D$508,"FALSE",'Data Entry Sheet'!$K$9:$K$508,"&gt;0")</f>
        <v>0</v>
      </c>
      <c r="Z19" s="39">
        <f>SUMIFS('Data Entry Sheet'!$A$9:$A$508,'Data Entry Sheet'!$D$9:$D$508,"FALSE",'Data Entry Sheet'!$E$9:$E$508,CONCATENATE("&gt;=",TEXT($H19,"#0.00")))</f>
        <v>0</v>
      </c>
      <c r="AA19" s="40">
        <f t="shared" si="3"/>
        <v>0</v>
      </c>
    </row>
    <row r="20" spans="2:27" ht="14.4">
      <c r="B20" s="41"/>
      <c r="C20" s="42" t="s">
        <v>10</v>
      </c>
      <c r="D20" s="43">
        <f>SUM(D11:D19)</f>
        <v>0</v>
      </c>
      <c r="E20" s="44">
        <f>SUM(E11:E19)</f>
        <v>0</v>
      </c>
      <c r="F20" s="91"/>
      <c r="H20" s="41"/>
      <c r="I20" s="42" t="s">
        <v>10</v>
      </c>
      <c r="J20" s="43">
        <f>SUM(J11:J19)</f>
        <v>0</v>
      </c>
      <c r="K20" s="44">
        <f>SUM(K11:K19)</f>
        <v>0</v>
      </c>
      <c r="L20" s="91"/>
      <c r="O20" s="41"/>
      <c r="P20" s="42" t="s">
        <v>10</v>
      </c>
      <c r="Q20" s="43">
        <f>SUM(Q11:Q19)</f>
        <v>0</v>
      </c>
      <c r="R20" s="43">
        <f>SUM(R11:R19)</f>
        <v>0</v>
      </c>
      <c r="S20" s="44">
        <f>SUM(S11:S19)</f>
        <v>0</v>
      </c>
      <c r="T20" s="91"/>
      <c r="V20" s="41"/>
      <c r="W20" s="42" t="s">
        <v>10</v>
      </c>
      <c r="X20" s="43">
        <f>SUM(X11:X19)</f>
        <v>0</v>
      </c>
      <c r="Y20" s="43">
        <f>SUM(Y11:Y19)</f>
        <v>0</v>
      </c>
      <c r="Z20" s="44">
        <f>SUM(Z11:Z19)</f>
        <v>0</v>
      </c>
      <c r="AA20" s="91"/>
    </row>
    <row r="21" spans="2:27">
      <c r="B21" s="115" t="s">
        <v>17</v>
      </c>
      <c r="C21" s="116"/>
      <c r="D21" s="45"/>
      <c r="E21" s="46">
        <f>IF(AND(D20&gt;0,E20&gt;0),(E20/D20)/52,0)</f>
        <v>0</v>
      </c>
      <c r="F21" s="47"/>
      <c r="H21" s="115" t="s">
        <v>16</v>
      </c>
      <c r="I21" s="116"/>
      <c r="J21" s="48"/>
      <c r="K21" s="46">
        <f>IF(AND(J20&gt;0,K20&gt;0),(K20/J20)/52,0)</f>
        <v>0</v>
      </c>
      <c r="L21" s="47"/>
      <c r="O21" s="115" t="s">
        <v>17</v>
      </c>
      <c r="P21" s="116"/>
      <c r="Q21" s="45"/>
      <c r="R21" s="45"/>
      <c r="S21" s="46">
        <f>IF(AND(Q20&gt;0,S20&gt;0),(S20/SUM(Q20:R20))/52,0)</f>
        <v>0</v>
      </c>
      <c r="T21" s="47"/>
      <c r="V21" s="115" t="s">
        <v>16</v>
      </c>
      <c r="W21" s="116"/>
      <c r="X21" s="48"/>
      <c r="Y21" s="45"/>
      <c r="Z21" s="46">
        <f>IF(AND(X20&gt;0,Z20&gt;0),(Z20/SUM(X20:Y20))/52,0)</f>
        <v>0</v>
      </c>
      <c r="AA21" s="47"/>
    </row>
    <row r="22" spans="2:27">
      <c r="B22" s="115" t="s">
        <v>9</v>
      </c>
      <c r="C22" s="116"/>
      <c r="D22" s="45"/>
      <c r="E22" s="46" t="str">
        <f>IFERROR('Data Entry Sheet'!F2,"")</f>
        <v/>
      </c>
      <c r="F22" s="47"/>
      <c r="H22" s="115" t="s">
        <v>9</v>
      </c>
      <c r="I22" s="116"/>
      <c r="J22" s="48"/>
      <c r="K22" s="46" t="str">
        <f>IFERROR('Data Entry Sheet'!I2,"")</f>
        <v/>
      </c>
      <c r="L22" s="47"/>
      <c r="O22" s="115" t="s">
        <v>9</v>
      </c>
      <c r="P22" s="116"/>
      <c r="Q22" s="49" t="e">
        <f>'Data Entry Sheet'!G2</f>
        <v>#NUM!</v>
      </c>
      <c r="R22" s="49" t="e">
        <f>'Data Entry Sheet'!H2</f>
        <v>#NUM!</v>
      </c>
      <c r="S22" s="46" t="e">
        <f>'Data Entry Sheet'!F2</f>
        <v>#NUM!</v>
      </c>
      <c r="T22" s="47"/>
      <c r="V22" s="115" t="s">
        <v>9</v>
      </c>
      <c r="W22" s="116"/>
      <c r="X22" s="49" t="e">
        <f>'Data Entry Sheet'!J2</f>
        <v>#NUM!</v>
      </c>
      <c r="Y22" s="49" t="e">
        <f>'Data Entry Sheet'!K2</f>
        <v>#NUM!</v>
      </c>
      <c r="Z22" s="46" t="e">
        <f>'Data Entry Sheet'!I2</f>
        <v>#NUM!</v>
      </c>
      <c r="AA22" s="47"/>
    </row>
    <row r="25" spans="2:27" ht="15.6">
      <c r="B25" s="117" t="s">
        <v>26</v>
      </c>
      <c r="C25" s="118"/>
      <c r="D25" s="121" t="str">
        <f>'Working Tables'!$D$8</f>
        <v>Year 2015</v>
      </c>
      <c r="E25" s="123"/>
      <c r="F25" s="50"/>
      <c r="O25" s="117" t="s">
        <v>26</v>
      </c>
      <c r="P25" s="118"/>
      <c r="Q25" s="121" t="str">
        <f>'Working Tables'!$D$8</f>
        <v>Year 2015</v>
      </c>
      <c r="R25" s="122"/>
      <c r="S25" s="123"/>
    </row>
    <row r="26" spans="2:27" ht="15.6">
      <c r="B26" s="119" t="s">
        <v>25</v>
      </c>
      <c r="C26" s="120"/>
      <c r="D26" s="124"/>
      <c r="E26" s="126"/>
      <c r="F26" s="50"/>
      <c r="G26" s="92"/>
      <c r="H26" s="92"/>
      <c r="I26" s="92"/>
      <c r="J26" s="92"/>
      <c r="K26" s="92"/>
      <c r="L26" s="92"/>
      <c r="M26" s="92"/>
      <c r="N26" s="92"/>
      <c r="O26" s="119" t="s">
        <v>25</v>
      </c>
      <c r="P26" s="120"/>
      <c r="Q26" s="124"/>
      <c r="R26" s="125"/>
      <c r="S26" s="126"/>
      <c r="T26" s="92"/>
      <c r="U26" s="92"/>
      <c r="V26" s="92"/>
    </row>
    <row r="27" spans="2:27">
      <c r="B27" s="34" t="s">
        <v>5</v>
      </c>
      <c r="C27" s="35" t="s">
        <v>6</v>
      </c>
      <c r="D27" s="51" t="s">
        <v>22</v>
      </c>
      <c r="E27" s="52" t="s">
        <v>23</v>
      </c>
      <c r="F27" s="31"/>
      <c r="O27" s="34" t="s">
        <v>5</v>
      </c>
      <c r="P27" s="35" t="s">
        <v>6</v>
      </c>
      <c r="Q27" s="51" t="s">
        <v>43</v>
      </c>
      <c r="R27" s="51" t="s">
        <v>42</v>
      </c>
      <c r="S27" s="51" t="s">
        <v>23</v>
      </c>
    </row>
    <row r="28" spans="2:27">
      <c r="B28" s="34"/>
      <c r="C28" s="35"/>
      <c r="D28" s="51" t="s">
        <v>20</v>
      </c>
      <c r="E28" s="52" t="s">
        <v>21</v>
      </c>
      <c r="F28" s="31"/>
      <c r="O28" s="34"/>
      <c r="P28" s="35"/>
      <c r="Q28" s="51" t="s">
        <v>20</v>
      </c>
      <c r="R28" s="51" t="s">
        <v>20</v>
      </c>
      <c r="S28" s="51" t="s">
        <v>21</v>
      </c>
    </row>
    <row r="29" spans="2:27">
      <c r="B29" s="37">
        <f>'Analysis Ranges'!$E$14</f>
        <v>0</v>
      </c>
      <c r="C29" s="37">
        <f>'Analysis Ranges'!$F$14</f>
        <v>0.99</v>
      </c>
      <c r="D29" s="53">
        <f>COUNTIFS('Data Entry Sheet'!$E$9:$E$508,CONCATENATE("&gt;",TEXT($B29,"#0.00")),'Data Entry Sheet'!$E$9:$E$508,CONCATENATE("&lt;",TEXT($B30,"#0.00")))</f>
        <v>0</v>
      </c>
      <c r="E29" s="54">
        <f>SUMIFS('Data Entry Sheet'!$A$9:$A$508,'Data Entry Sheet'!$E$9:$E$508,CONCATENATE("&gt;",TEXT($B29,"#0.00")),'Data Entry Sheet'!$E$9:$E$508,CONCATENATE("&lt;",TEXT($B30,"#0.00")))</f>
        <v>0</v>
      </c>
      <c r="F29" s="55"/>
      <c r="O29" s="37">
        <f>'Analysis Ranges'!$E$14</f>
        <v>0</v>
      </c>
      <c r="P29" s="37">
        <f>'Analysis Ranges'!$F$14</f>
        <v>0.99</v>
      </c>
      <c r="Q29" s="53">
        <f>COUNTIFS('Data Entry Sheet'!$E$9:$E$508,CONCATENATE("&gt;",TEXT($B29,"#0.00")),'Data Entry Sheet'!$E$9:$E$508,CONCATENATE("&lt;",TEXT($B30,"#0.00")),'Data Entry Sheet'!$C$9:$C$508,"b")</f>
        <v>0</v>
      </c>
      <c r="R29" s="53">
        <f>COUNTIFS('Data Entry Sheet'!$E$9:$E$508,CONCATENATE("&gt;",TEXT($B29,"#0.00")),'Data Entry Sheet'!$E$9:$E$508,CONCATENATE("&lt;",TEXT($B30,"#0.00")),'Data Entry Sheet'!$C$9:$C$508,"e")</f>
        <v>0</v>
      </c>
      <c r="S29" s="38">
        <f>SUMIFS('Data Entry Sheet'!$A$9:$A$508,'Data Entry Sheet'!$E$9:$E$508,CONCATENATE("&gt;",TEXT($B29,"#0.00")),'Data Entry Sheet'!$E$9:$E$508,CONCATENATE("&lt;",TEXT($B30,"#0.00")))</f>
        <v>0</v>
      </c>
    </row>
    <row r="30" spans="2:27">
      <c r="B30" s="37">
        <f>'Analysis Ranges'!$E$15</f>
        <v>1</v>
      </c>
      <c r="C30" s="37">
        <f>'Analysis Ranges'!$F$15</f>
        <v>2.4900000000000002</v>
      </c>
      <c r="D30" s="53">
        <f>COUNTIFS('Data Entry Sheet'!$E$9:$E$508,CONCATENATE("&gt;=",TEXT($B30,"#0.00")),'Data Entry Sheet'!$E$9:$E$508,CONCATENATE("&lt;",TEXT($B31,"#0.00")))</f>
        <v>0</v>
      </c>
      <c r="E30" s="54">
        <f>SUMIFS('Data Entry Sheet'!$A$9:$A$508,'Data Entry Sheet'!$E$9:$E$508,CONCATENATE("&gt;=",TEXT($B30,"#0.00")),'Data Entry Sheet'!$E$9:$E$508,CONCATENATE("&lt;",TEXT($B31,"#0.00")))</f>
        <v>0</v>
      </c>
      <c r="F30" s="55"/>
      <c r="O30" s="37">
        <f>'Analysis Ranges'!$E$15</f>
        <v>1</v>
      </c>
      <c r="P30" s="37">
        <f>'Analysis Ranges'!$F$15</f>
        <v>2.4900000000000002</v>
      </c>
      <c r="Q30" s="53">
        <f>COUNTIFS('Data Entry Sheet'!$E$9:$E$508,CONCATENATE("&gt;",TEXT($B30,"#0.00")),'Data Entry Sheet'!$E$9:$E$508,CONCATENATE("&lt;",TEXT($B31,"#0.00")),'Data Entry Sheet'!$C$9:$C$508,"b")</f>
        <v>0</v>
      </c>
      <c r="R30" s="53">
        <f>COUNTIFS('Data Entry Sheet'!$E$9:$E$508,CONCATENATE("&gt;",TEXT($B30,"#0.00")),'Data Entry Sheet'!$E$9:$E$508,CONCATENATE("&lt;",TEXT($B31,"#0.00")),'Data Entry Sheet'!$C$9:$C$508,"e")</f>
        <v>0</v>
      </c>
      <c r="S30" s="38">
        <f>SUMIFS('Data Entry Sheet'!$A$9:$A$508,'Data Entry Sheet'!$E$9:$E$508,CONCATENATE("&gt;=",TEXT($B30,"#0.00")),'Data Entry Sheet'!$E$9:$E$508,CONCATENATE("&lt;",TEXT($B31,"#0.00")))</f>
        <v>0</v>
      </c>
    </row>
    <row r="31" spans="2:27">
      <c r="B31" s="37">
        <f>'Analysis Ranges'!$E$16</f>
        <v>2.5</v>
      </c>
      <c r="C31" s="37">
        <f>'Analysis Ranges'!$F$16</f>
        <v>4.99</v>
      </c>
      <c r="D31" s="53">
        <f>COUNTIFS('Data Entry Sheet'!$E$9:$E$508,CONCATENATE("&gt;=",TEXT($B31,"#0.00")),'Data Entry Sheet'!$E$9:$E$508,CONCATENATE("&lt;",TEXT($B32,"#0.00")))</f>
        <v>0</v>
      </c>
      <c r="E31" s="54">
        <f>SUMIFS('Data Entry Sheet'!$A$9:$A$508,'Data Entry Sheet'!$E$9:$E$508,CONCATENATE("&gt;=",TEXT($B31,"#0.00")),'Data Entry Sheet'!$E$9:$E$508,CONCATENATE("&lt;",TEXT($B32,"#0.00")))</f>
        <v>0</v>
      </c>
      <c r="F31" s="55"/>
      <c r="O31" s="37">
        <f>'Analysis Ranges'!$E$16</f>
        <v>2.5</v>
      </c>
      <c r="P31" s="37">
        <f>'Analysis Ranges'!$F$16</f>
        <v>4.99</v>
      </c>
      <c r="Q31" s="53">
        <f>COUNTIFS('Data Entry Sheet'!$E$9:$E$508,CONCATENATE("&gt;",TEXT($B31,"#0.00")),'Data Entry Sheet'!$E$9:$E$508,CONCATENATE("&lt;",TEXT($B32,"#0.00")),'Data Entry Sheet'!$C$9:$C$508,"b")</f>
        <v>0</v>
      </c>
      <c r="R31" s="53">
        <f>COUNTIFS('Data Entry Sheet'!$E$9:$E$508,CONCATENATE("&gt;",TEXT($B31,"#0.00")),'Data Entry Sheet'!$E$9:$E$508,CONCATENATE("&lt;",TEXT($B32,"#0.00")),'Data Entry Sheet'!$C$9:$C$508,"e")</f>
        <v>0</v>
      </c>
      <c r="S31" s="38">
        <f>SUMIFS('Data Entry Sheet'!$A$9:$A$508,'Data Entry Sheet'!$E$9:$E$508,CONCATENATE("&gt;=",TEXT($B31,"#0.00")),'Data Entry Sheet'!$E$9:$E$508,CONCATENATE("&lt;",TEXT($B32,"#0.00")))</f>
        <v>0</v>
      </c>
    </row>
    <row r="32" spans="2:27">
      <c r="B32" s="37">
        <f>'Analysis Ranges'!$E$17</f>
        <v>5</v>
      </c>
      <c r="C32" s="37">
        <f>'Analysis Ranges'!$F$17</f>
        <v>7.49</v>
      </c>
      <c r="D32" s="53">
        <f>COUNTIFS('Data Entry Sheet'!$E$9:$E$508,CONCATENATE("&gt;=",TEXT($B32,"#0.00")),'Data Entry Sheet'!$E$9:$E$508,CONCATENATE("&lt;",TEXT($B33,"#0.00")))</f>
        <v>0</v>
      </c>
      <c r="E32" s="54">
        <f>SUMIFS('Data Entry Sheet'!$A$9:$A$508,'Data Entry Sheet'!$E$9:$E$508,CONCATENATE("&gt;=",TEXT($B32,"#0.00")),'Data Entry Sheet'!$E$9:$E$508,CONCATENATE("&lt;",TEXT($B33,"#0.00")))</f>
        <v>0</v>
      </c>
      <c r="F32" s="55"/>
      <c r="O32" s="37">
        <f>'Analysis Ranges'!$E$17</f>
        <v>5</v>
      </c>
      <c r="P32" s="37">
        <f>'Analysis Ranges'!$F$17</f>
        <v>7.49</v>
      </c>
      <c r="Q32" s="53">
        <f>COUNTIFS('Data Entry Sheet'!$E$9:$E$508,CONCATENATE("&gt;",TEXT($B32,"#0.00")),'Data Entry Sheet'!$E$9:$E$508,CONCATENATE("&lt;",TEXT($B33,"#0.00")),'Data Entry Sheet'!$C$9:$C$508,"b")</f>
        <v>0</v>
      </c>
      <c r="R32" s="53">
        <f>COUNTIFS('Data Entry Sheet'!$E$9:$E$508,CONCATENATE("&gt;",TEXT($B32,"#0.00")),'Data Entry Sheet'!$E$9:$E$508,CONCATENATE("&lt;",TEXT($B33,"#0.00")),'Data Entry Sheet'!$C$9:$C$508,"e")</f>
        <v>0</v>
      </c>
      <c r="S32" s="38">
        <f>SUMIFS('Data Entry Sheet'!$A$9:$A$508,'Data Entry Sheet'!$E$9:$E$508,CONCATENATE("&gt;=",TEXT($B32,"#0.00")),'Data Entry Sheet'!$E$9:$E$508,CONCATENATE("&lt;",TEXT($B33,"#0.00")))</f>
        <v>0</v>
      </c>
    </row>
    <row r="33" spans="2:24">
      <c r="B33" s="37">
        <f>'Analysis Ranges'!$E$18</f>
        <v>7.5</v>
      </c>
      <c r="C33" s="37">
        <f>'Analysis Ranges'!$F$18</f>
        <v>9.99</v>
      </c>
      <c r="D33" s="53">
        <f>COUNTIFS('Data Entry Sheet'!$E$9:$E$508,CONCATENATE("&gt;=",TEXT($B33,"#0.00")),'Data Entry Sheet'!$E$9:$E$508,CONCATENATE("&lt;",TEXT($B34,"#0.00")))</f>
        <v>0</v>
      </c>
      <c r="E33" s="54">
        <f>SUMIFS('Data Entry Sheet'!$A$9:$A$508,'Data Entry Sheet'!$E$9:$E$508,CONCATENATE("&gt;=",TEXT($B33,"#0.00")),'Data Entry Sheet'!$E$9:$E$508,CONCATENATE("&lt;",TEXT($B34,"#0.00")))</f>
        <v>0</v>
      </c>
      <c r="F33" s="55"/>
      <c r="O33" s="37">
        <f>'Analysis Ranges'!$E$18</f>
        <v>7.5</v>
      </c>
      <c r="P33" s="37">
        <f>'Analysis Ranges'!$F$18</f>
        <v>9.99</v>
      </c>
      <c r="Q33" s="53">
        <f>COUNTIFS('Data Entry Sheet'!$E$9:$E$508,CONCATENATE("&gt;",TEXT($B33,"#0.00")),'Data Entry Sheet'!$E$9:$E$508,CONCATENATE("&lt;",TEXT($B34,"#0.00")),'Data Entry Sheet'!$C$9:$C$508,"b")</f>
        <v>0</v>
      </c>
      <c r="R33" s="53">
        <f>COUNTIFS('Data Entry Sheet'!$E$9:$E$508,CONCATENATE("&gt;",TEXT($B33,"#0.00")),'Data Entry Sheet'!$E$9:$E$508,CONCATENATE("&lt;",TEXT($B34,"#0.00")),'Data Entry Sheet'!$C$9:$C$508,"e")</f>
        <v>0</v>
      </c>
      <c r="S33" s="38">
        <f>SUMIFS('Data Entry Sheet'!$A$9:$A$508,'Data Entry Sheet'!$E$9:$E$508,CONCATENATE("&gt;=",TEXT($B33,"#0.00")),'Data Entry Sheet'!$E$9:$E$508,CONCATENATE("&lt;",TEXT($B34,"#0.00")))</f>
        <v>0</v>
      </c>
    </row>
    <row r="34" spans="2:24">
      <c r="B34" s="37">
        <f>'Analysis Ranges'!$E$19</f>
        <v>10</v>
      </c>
      <c r="C34" s="37">
        <f>'Analysis Ranges'!$F$19</f>
        <v>14.99</v>
      </c>
      <c r="D34" s="53">
        <f>COUNTIFS('Data Entry Sheet'!$E$9:$E$508,CONCATENATE("&gt;=",TEXT($B34,"#0.00")),'Data Entry Sheet'!$E$9:$E$508,CONCATENATE("&lt;",TEXT($B35,"#0.00")))</f>
        <v>0</v>
      </c>
      <c r="E34" s="54">
        <f>SUMIFS('Data Entry Sheet'!$A$9:$A$508,'Data Entry Sheet'!$E$9:$E$508,CONCATENATE("&gt;=",TEXT($B34,"#0.00")),'Data Entry Sheet'!$E$9:$E$508,CONCATENATE("&lt;",TEXT($B35,"#0.00")))</f>
        <v>0</v>
      </c>
      <c r="F34" s="55"/>
      <c r="G34" s="92"/>
      <c r="H34" s="92"/>
      <c r="I34" s="92"/>
      <c r="J34" s="92"/>
      <c r="K34" s="92"/>
      <c r="L34" s="92"/>
      <c r="M34" s="92"/>
      <c r="N34" s="92"/>
      <c r="O34" s="37">
        <f>'Analysis Ranges'!$E$19</f>
        <v>10</v>
      </c>
      <c r="P34" s="37">
        <f>'Analysis Ranges'!$F$19</f>
        <v>14.99</v>
      </c>
      <c r="Q34" s="53">
        <f>COUNTIFS('Data Entry Sheet'!$E$9:$E$508,CONCATENATE("&gt;",TEXT($B34,"#0.00")),'Data Entry Sheet'!$E$9:$E$508,CONCATENATE("&lt;",TEXT($B35,"#0.00")),'Data Entry Sheet'!$C$9:$C$508,"b")</f>
        <v>0</v>
      </c>
      <c r="R34" s="53">
        <f>COUNTIFS('Data Entry Sheet'!$E$9:$E$508,CONCATENATE("&gt;",TEXT($B34,"#0.00")),'Data Entry Sheet'!$E$9:$E$508,CONCATENATE("&lt;",TEXT($B35,"#0.00")),'Data Entry Sheet'!$C$9:$C$508,"e")</f>
        <v>0</v>
      </c>
      <c r="S34" s="38">
        <f>SUMIFS('Data Entry Sheet'!$A$9:$A$508,'Data Entry Sheet'!$E$9:$E$508,CONCATENATE("&gt;=",TEXT($B34,"#0.00")),'Data Entry Sheet'!$E$9:$E$508,CONCATENATE("&lt;",TEXT($B35,"#0.00")))</f>
        <v>0</v>
      </c>
      <c r="T34" s="92"/>
      <c r="U34" s="92"/>
      <c r="V34" s="92"/>
    </row>
    <row r="35" spans="2:24">
      <c r="B35" s="37">
        <f>'Analysis Ranges'!$E$20</f>
        <v>15</v>
      </c>
      <c r="C35" s="37">
        <f>'Analysis Ranges'!$F$20</f>
        <v>19.990000000000002</v>
      </c>
      <c r="D35" s="53">
        <f>COUNTIFS('Data Entry Sheet'!$E$9:$E$508,CONCATENATE("&gt;=",TEXT($B35,"#0.00")),'Data Entry Sheet'!$E$9:$E$508,CONCATENATE("&lt;",TEXT($B36,"#0.00")))</f>
        <v>0</v>
      </c>
      <c r="E35" s="54">
        <f>SUMIFS('Data Entry Sheet'!$A$9:$A$508,'Data Entry Sheet'!$E$9:$E$508,CONCATENATE("&gt;=",TEXT($B35,"#0.00")),'Data Entry Sheet'!$E$9:$E$508,CONCATENATE("&lt;",TEXT($B36,"#0.00")))</f>
        <v>0</v>
      </c>
      <c r="F35" s="55"/>
      <c r="O35" s="37">
        <f>'Analysis Ranges'!$E$20</f>
        <v>15</v>
      </c>
      <c r="P35" s="37">
        <f>'Analysis Ranges'!$F$20</f>
        <v>19.990000000000002</v>
      </c>
      <c r="Q35" s="53">
        <f>COUNTIFS('Data Entry Sheet'!$E$9:$E$508,CONCATENATE("&gt;",TEXT($B35,"#0.00")),'Data Entry Sheet'!$E$9:$E$508,CONCATENATE("&lt;",TEXT($B36,"#0.00")),'Data Entry Sheet'!$C$9:$C$508,"b")</f>
        <v>0</v>
      </c>
      <c r="R35" s="53">
        <f>COUNTIFS('Data Entry Sheet'!$E$9:$E$508,CONCATENATE("&gt;",TEXT($B35,"#0.00")),'Data Entry Sheet'!$E$9:$E$508,CONCATENATE("&lt;",TEXT($B36,"#0.00")),'Data Entry Sheet'!$C$9:$C$508,"e")</f>
        <v>0</v>
      </c>
      <c r="S35" s="38">
        <f>SUMIFS('Data Entry Sheet'!$A$9:$A$508,'Data Entry Sheet'!$E$9:$E$508,CONCATENATE("&gt;=",TEXT($B35,"#0.00")),'Data Entry Sheet'!$E$9:$E$508,CONCATENATE("&lt;",TEXT($B36,"#0.00")))</f>
        <v>0</v>
      </c>
    </row>
    <row r="36" spans="2:24">
      <c r="B36" s="37">
        <f>'Analysis Ranges'!$E$21</f>
        <v>20</v>
      </c>
      <c r="C36" s="37">
        <f>'Analysis Ranges'!$F$21</f>
        <v>29.990000000000002</v>
      </c>
      <c r="D36" s="53">
        <f>COUNTIFS('Data Entry Sheet'!$E$9:$E$508,CONCATENATE("&gt;=",TEXT($B36,"#0.00")),'Data Entry Sheet'!$E$9:$E$508,CONCATENATE("&lt;",TEXT($B37,"#0.00")))</f>
        <v>0</v>
      </c>
      <c r="E36" s="54">
        <f>SUMIFS('Data Entry Sheet'!$A$9:$A$508,'Data Entry Sheet'!$E$9:$E$508,CONCATENATE("&gt;=",TEXT($B36,"#0.00")),'Data Entry Sheet'!$E$9:$E$508,CONCATENATE("&lt;",TEXT($B37,"#0.00")))</f>
        <v>0</v>
      </c>
      <c r="F36" s="55"/>
      <c r="O36" s="37">
        <f>'Analysis Ranges'!$E$21</f>
        <v>20</v>
      </c>
      <c r="P36" s="37">
        <f>'Analysis Ranges'!$F$21</f>
        <v>29.990000000000002</v>
      </c>
      <c r="Q36" s="53">
        <f>COUNTIFS('Data Entry Sheet'!$E$9:$E$508,CONCATENATE("&gt;",TEXT($B36,"#0.00")),'Data Entry Sheet'!$E$9:$E$508,CONCATENATE("&lt;",TEXT($B37,"#0.00")),'Data Entry Sheet'!$C$9:$C$508,"b")</f>
        <v>0</v>
      </c>
      <c r="R36" s="53">
        <f>COUNTIFS('Data Entry Sheet'!$E$9:$E$508,CONCATENATE("&gt;",TEXT($B36,"#0.00")),'Data Entry Sheet'!$E$9:$E$508,CONCATENATE("&lt;",TEXT($B37,"#0.00")),'Data Entry Sheet'!$C$9:$C$508,"e")</f>
        <v>0</v>
      </c>
      <c r="S36" s="38">
        <f>SUMIFS('Data Entry Sheet'!$A$9:$A$508,'Data Entry Sheet'!$E$9:$E$508,CONCATENATE("&gt;=",TEXT($B36,"#0.00")),'Data Entry Sheet'!$E$9:$E$508,CONCATENATE("&lt;",TEXT($B37,"#0.00")))</f>
        <v>0</v>
      </c>
    </row>
    <row r="37" spans="2:24">
      <c r="B37" s="37">
        <f>'Analysis Ranges'!$E$22</f>
        <v>30</v>
      </c>
      <c r="C37" s="37" t="str">
        <f>'Analysis Ranges'!$F$22</f>
        <v>£30.00+</v>
      </c>
      <c r="D37" s="53">
        <f>COUNTIFS('Data Entry Sheet'!$E$9:$E$508,CONCATENATE("&gt;=",TEXT($B37,"#0.00")))</f>
        <v>0</v>
      </c>
      <c r="E37" s="54">
        <f>SUMIFS('Data Entry Sheet'!$A$9:$A$508,'Data Entry Sheet'!$E$9:$E$508,CONCATENATE("&gt;=",TEXT($B37,"#0.00")))</f>
        <v>0</v>
      </c>
      <c r="F37" s="55"/>
      <c r="O37" s="37">
        <f>'Analysis Ranges'!$E$22</f>
        <v>30</v>
      </c>
      <c r="P37" s="37" t="str">
        <f>'Analysis Ranges'!$F$22</f>
        <v>£30.00+</v>
      </c>
      <c r="Q37" s="53">
        <f>COUNTIFS('Data Entry Sheet'!$E$9:$E$508,CONCATENATE("&gt;=",TEXT($B37,"#0.00")),'Data Entry Sheet'!$C$9:$C$508,"b")</f>
        <v>0</v>
      </c>
      <c r="R37" s="53">
        <f>COUNTIFS('Data Entry Sheet'!$E$9:$E$508,CONCATENATE("&gt;=",TEXT($B37,"#0.00")),'Data Entry Sheet'!$C$9:$C$508,"e")</f>
        <v>0</v>
      </c>
      <c r="S37" s="38">
        <f>SUMIFS('Data Entry Sheet'!$A$9:$A$508,'Data Entry Sheet'!$E$9:$E$508,CONCATENATE("&gt;=",TEXT($B37,"#0.00")))</f>
        <v>0</v>
      </c>
    </row>
    <row r="38" spans="2:24" ht="14.4">
      <c r="B38" s="41"/>
      <c r="C38" s="42" t="s">
        <v>10</v>
      </c>
      <c r="D38" s="43">
        <f>SUM(D29:D37)</f>
        <v>0</v>
      </c>
      <c r="E38" s="56">
        <f>SUM(E29:E37)</f>
        <v>0</v>
      </c>
      <c r="F38" s="93"/>
      <c r="O38" s="41"/>
      <c r="P38" s="42" t="s">
        <v>10</v>
      </c>
      <c r="Q38" s="43">
        <f>SUM(Q29:Q37)</f>
        <v>0</v>
      </c>
      <c r="R38" s="43">
        <f>SUM(R29:R37)</f>
        <v>0</v>
      </c>
      <c r="S38" s="43">
        <f>SUM(S29:S37)</f>
        <v>0</v>
      </c>
    </row>
    <row r="39" spans="2:24">
      <c r="O39" s="115" t="s">
        <v>9</v>
      </c>
      <c r="P39" s="116"/>
      <c r="Q39" s="49" t="e">
        <f>'Data Entry Sheet'!L2</f>
        <v>#NUM!</v>
      </c>
      <c r="R39" s="57" t="e">
        <f>'Data Entry Sheet'!M2</f>
        <v>#NUM!</v>
      </c>
    </row>
    <row r="43" spans="2:24" ht="15.6">
      <c r="B43" s="117" t="s">
        <v>26</v>
      </c>
      <c r="C43" s="118"/>
      <c r="D43" s="121" t="str">
        <f>CONCATENATE("Year ",TEXT('Data Entry Sheet'!C4,"0000"))</f>
        <v>Year 2015</v>
      </c>
      <c r="E43" s="122"/>
      <c r="F43" s="123"/>
      <c r="G43" s="58"/>
      <c r="H43" s="59"/>
      <c r="I43" s="94"/>
      <c r="J43" s="95"/>
      <c r="K43" s="95"/>
      <c r="L43" s="95"/>
      <c r="M43" s="95"/>
      <c r="N43" s="95"/>
      <c r="O43" s="95"/>
      <c r="P43" s="95"/>
      <c r="Q43" s="95"/>
      <c r="R43" s="95"/>
      <c r="S43" s="95"/>
      <c r="T43" s="95"/>
      <c r="U43" s="96"/>
      <c r="V43" s="96"/>
      <c r="W43" s="96"/>
      <c r="X43" s="96"/>
    </row>
    <row r="44" spans="2:24" ht="15.6">
      <c r="B44" s="119" t="s">
        <v>25</v>
      </c>
      <c r="C44" s="120"/>
      <c r="D44" s="124" t="s">
        <v>32</v>
      </c>
      <c r="E44" s="125"/>
      <c r="F44" s="126"/>
      <c r="G44" s="58"/>
      <c r="H44" s="59"/>
      <c r="I44" s="95"/>
      <c r="J44" s="95"/>
      <c r="K44" s="95"/>
      <c r="L44" s="95"/>
      <c r="M44" s="95"/>
      <c r="N44" s="95"/>
      <c r="O44" s="95"/>
      <c r="P44" s="95"/>
      <c r="Q44" s="95"/>
      <c r="R44" s="96"/>
      <c r="S44" s="96"/>
      <c r="T44" s="96"/>
      <c r="U44" s="96"/>
      <c r="V44" s="96"/>
      <c r="W44" s="96"/>
      <c r="X44" s="96"/>
    </row>
    <row r="45" spans="2:24">
      <c r="B45" s="31" t="s">
        <v>5</v>
      </c>
      <c r="C45" s="32" t="s">
        <v>6</v>
      </c>
      <c r="D45" s="33" t="s">
        <v>22</v>
      </c>
      <c r="E45" s="33" t="s">
        <v>23</v>
      </c>
      <c r="F45" s="33" t="s">
        <v>24</v>
      </c>
      <c r="G45" s="60"/>
      <c r="H45" s="85"/>
      <c r="I45" s="127" t="s">
        <v>18</v>
      </c>
      <c r="J45" s="127"/>
      <c r="K45" s="128" t="s">
        <v>27</v>
      </c>
      <c r="L45" s="128"/>
      <c r="M45" s="97" t="s">
        <v>28</v>
      </c>
      <c r="N45" s="98"/>
      <c r="O45" s="96"/>
      <c r="P45" s="96"/>
      <c r="Q45" s="96"/>
      <c r="R45" s="97" t="s">
        <v>29</v>
      </c>
      <c r="S45" s="98"/>
      <c r="T45" s="98"/>
      <c r="U45" s="96"/>
      <c r="V45" s="96"/>
      <c r="W45" s="96"/>
      <c r="X45" s="96"/>
    </row>
    <row r="46" spans="2:24">
      <c r="B46" s="34"/>
      <c r="C46" s="35"/>
      <c r="D46" s="36" t="s">
        <v>20</v>
      </c>
      <c r="E46" s="36" t="s">
        <v>21</v>
      </c>
      <c r="F46" s="36" t="s">
        <v>21</v>
      </c>
      <c r="G46" s="60"/>
      <c r="H46" s="85"/>
      <c r="I46" s="85"/>
      <c r="J46" s="96"/>
      <c r="K46" s="99"/>
      <c r="L46" s="96"/>
      <c r="M46" s="96"/>
      <c r="N46" s="96"/>
      <c r="O46" s="96"/>
      <c r="P46" s="96"/>
      <c r="Q46" s="96"/>
      <c r="R46" s="96"/>
      <c r="S46" s="96"/>
      <c r="T46" s="96"/>
      <c r="U46" s="96"/>
      <c r="V46" s="96"/>
      <c r="W46" s="96"/>
      <c r="X46" s="96"/>
    </row>
    <row r="47" spans="2:24">
      <c r="B47" s="37">
        <f>'Analysis Ranges'!E14</f>
        <v>0</v>
      </c>
      <c r="C47" s="37">
        <f>'Analysis Ranges'!F14</f>
        <v>0.99</v>
      </c>
      <c r="D47" s="38">
        <f>COUNTIFS('Data Entry Sheet'!$E$9:$E$508,CONCATENATE("&gt;",TEXT($B47,"#0.00")),'Data Entry Sheet'!$E$9:$E$508,CONCATENATE("&lt;",TEXT($B48,"#0.00")))</f>
        <v>0</v>
      </c>
      <c r="E47" s="39">
        <f>SUMIFS('Data Entry Sheet'!$A$9:$A$508,'Data Entry Sheet'!$E$9:$E$508,CONCATENATE("&gt;",TEXT($B47,"#0.00")),'Data Entry Sheet'!$E$9:$E$508,CONCATENATE("&lt;",TEXT($B48,"#0.00")))</f>
        <v>0</v>
      </c>
      <c r="F47" s="40">
        <f t="shared" ref="F47:F55" si="4">IF(AND(E47&gt;0,$E$56&gt;0),E47*100/$E$56,0)</f>
        <v>0</v>
      </c>
      <c r="G47" s="61"/>
      <c r="H47" s="62"/>
      <c r="I47" s="100">
        <f t="shared" ref="I47:I54" si="5">D29+I48</f>
        <v>0</v>
      </c>
      <c r="J47" s="62">
        <f t="shared" ref="J47:J55" si="6">IF(AND(I47&gt;0,$I$47&gt;0),I47*100/$I$47,0)</f>
        <v>0</v>
      </c>
      <c r="K47" s="101">
        <f t="shared" ref="K47:K54" si="7">E29+K48</f>
        <v>0</v>
      </c>
      <c r="L47" s="62">
        <f t="shared" ref="L47:L55" si="8">IF(AND(K47&gt;0,$K$47&gt;0),K47*100/$K$47,0)</f>
        <v>0</v>
      </c>
      <c r="M47" s="96"/>
      <c r="N47" s="102">
        <f t="shared" ref="N47:N55" si="9">20-J47</f>
        <v>20</v>
      </c>
      <c r="O47" s="96">
        <f t="shared" ref="O47:O55" si="10">IF(AND(N47&gt;0,N46&lt;=0),ROUND(N47,2),0)</f>
        <v>20</v>
      </c>
      <c r="P47" s="102">
        <f t="shared" ref="P47:P55" si="11">IFERROR(O47/(J46-J47),0)</f>
        <v>0</v>
      </c>
      <c r="Q47" s="102">
        <f t="shared" ref="Q47:Q55" si="12">IF(P47&gt;0,L47+P47*(L46-L47),0)</f>
        <v>0</v>
      </c>
      <c r="R47" s="96"/>
      <c r="S47" s="102">
        <f t="shared" ref="S47:S55" si="13">10-J47</f>
        <v>10</v>
      </c>
      <c r="T47" s="102"/>
      <c r="U47" s="96">
        <f t="shared" ref="U47:U55" si="14">IF(AND(S47&gt;0,S46&lt;=0),ROUND(S47,2),0)</f>
        <v>10</v>
      </c>
      <c r="V47" s="102">
        <f t="shared" ref="V47:V55" si="15">IFERROR(U47/(J46-J47),0)</f>
        <v>0</v>
      </c>
      <c r="W47" s="102">
        <f t="shared" ref="W47:W55" si="16">IF(V47&gt;0,L47+V47*(L46-L47),0)</f>
        <v>0</v>
      </c>
      <c r="X47" s="96"/>
    </row>
    <row r="48" spans="2:24">
      <c r="B48" s="37">
        <f>'Analysis Ranges'!E15</f>
        <v>1</v>
      </c>
      <c r="C48" s="37">
        <f>'Analysis Ranges'!F15</f>
        <v>2.4900000000000002</v>
      </c>
      <c r="D48" s="38">
        <f>COUNTIFS('Data Entry Sheet'!$E$9:$E$508,CONCATENATE("&gt;=",TEXT($B48,"#0.00")),'Data Entry Sheet'!$E$9:$E$508,CONCATENATE("&lt;",TEXT($B49,"#0.00")))</f>
        <v>0</v>
      </c>
      <c r="E48" s="39">
        <f>SUMIFS('Data Entry Sheet'!$A$9:$A$508,'Data Entry Sheet'!$E$9:$E$508,CONCATENATE("&gt;=",TEXT($B48,"#0.00")),'Data Entry Sheet'!$E$9:$E$508,CONCATENATE("&lt;",TEXT($B49,"#0.00")))</f>
        <v>0</v>
      </c>
      <c r="F48" s="40">
        <f t="shared" si="4"/>
        <v>0</v>
      </c>
      <c r="G48" s="61"/>
      <c r="H48" s="62"/>
      <c r="I48" s="100">
        <f t="shared" si="5"/>
        <v>0</v>
      </c>
      <c r="J48" s="62">
        <f t="shared" si="6"/>
        <v>0</v>
      </c>
      <c r="K48" s="101">
        <f t="shared" si="7"/>
        <v>0</v>
      </c>
      <c r="L48" s="62">
        <f t="shared" si="8"/>
        <v>0</v>
      </c>
      <c r="M48" s="96"/>
      <c r="N48" s="102">
        <f t="shared" si="9"/>
        <v>20</v>
      </c>
      <c r="O48" s="96">
        <f t="shared" si="10"/>
        <v>0</v>
      </c>
      <c r="P48" s="102">
        <f t="shared" si="11"/>
        <v>0</v>
      </c>
      <c r="Q48" s="102">
        <f t="shared" si="12"/>
        <v>0</v>
      </c>
      <c r="R48" s="96"/>
      <c r="S48" s="102">
        <f t="shared" si="13"/>
        <v>10</v>
      </c>
      <c r="T48" s="102"/>
      <c r="U48" s="96">
        <f t="shared" si="14"/>
        <v>0</v>
      </c>
      <c r="V48" s="102">
        <f t="shared" si="15"/>
        <v>0</v>
      </c>
      <c r="W48" s="102">
        <f t="shared" si="16"/>
        <v>0</v>
      </c>
      <c r="X48" s="96"/>
    </row>
    <row r="49" spans="2:24">
      <c r="B49" s="37">
        <f>'Analysis Ranges'!E16</f>
        <v>2.5</v>
      </c>
      <c r="C49" s="37">
        <f>'Analysis Ranges'!F16</f>
        <v>4.99</v>
      </c>
      <c r="D49" s="38">
        <f>COUNTIFS('Data Entry Sheet'!$E$9:$E$508,CONCATENATE("&gt;=",TEXT($B49,"#0.00")),'Data Entry Sheet'!$E$9:$E$508,CONCATENATE("&lt;",TEXT($B50,"#0.00")))</f>
        <v>0</v>
      </c>
      <c r="E49" s="39">
        <f>SUMIFS('Data Entry Sheet'!$A$9:$A$508,'Data Entry Sheet'!$E$9:$E$508,CONCATENATE("&gt;=",TEXT($B49,"#0.00")),'Data Entry Sheet'!$E$9:$E$508,CONCATENATE("&lt;",TEXT($B50,"#0.00")))</f>
        <v>0</v>
      </c>
      <c r="F49" s="40">
        <f t="shared" si="4"/>
        <v>0</v>
      </c>
      <c r="G49" s="61"/>
      <c r="H49" s="62"/>
      <c r="I49" s="100">
        <f t="shared" si="5"/>
        <v>0</v>
      </c>
      <c r="J49" s="62">
        <f t="shared" si="6"/>
        <v>0</v>
      </c>
      <c r="K49" s="101">
        <f t="shared" si="7"/>
        <v>0</v>
      </c>
      <c r="L49" s="62">
        <f t="shared" si="8"/>
        <v>0</v>
      </c>
      <c r="M49" s="96"/>
      <c r="N49" s="102">
        <f t="shared" si="9"/>
        <v>20</v>
      </c>
      <c r="O49" s="96">
        <f t="shared" si="10"/>
        <v>0</v>
      </c>
      <c r="P49" s="102">
        <f t="shared" si="11"/>
        <v>0</v>
      </c>
      <c r="Q49" s="102">
        <f t="shared" si="12"/>
        <v>0</v>
      </c>
      <c r="R49" s="96"/>
      <c r="S49" s="102">
        <f t="shared" si="13"/>
        <v>10</v>
      </c>
      <c r="T49" s="102"/>
      <c r="U49" s="96">
        <f t="shared" si="14"/>
        <v>0</v>
      </c>
      <c r="V49" s="102">
        <f t="shared" si="15"/>
        <v>0</v>
      </c>
      <c r="W49" s="102">
        <f t="shared" si="16"/>
        <v>0</v>
      </c>
      <c r="X49" s="96"/>
    </row>
    <row r="50" spans="2:24">
      <c r="B50" s="37">
        <f>'Analysis Ranges'!E17</f>
        <v>5</v>
      </c>
      <c r="C50" s="37">
        <f>'Analysis Ranges'!F17</f>
        <v>7.49</v>
      </c>
      <c r="D50" s="38">
        <f>COUNTIFS('Data Entry Sheet'!$E$9:$E$508,CONCATENATE("&gt;=",TEXT($B50,"#0.00")),'Data Entry Sheet'!$E$9:$E$508,CONCATENATE("&lt;",TEXT($B51,"#0.00")))</f>
        <v>0</v>
      </c>
      <c r="E50" s="39">
        <f>SUMIFS('Data Entry Sheet'!$A$9:$A$508,'Data Entry Sheet'!$E$9:$E$508,CONCATENATE("&gt;=",TEXT($B50,"#0.00")),'Data Entry Sheet'!$E$9:$E$508,CONCATENATE("&lt;",TEXT($B51,"#0.00")))</f>
        <v>0</v>
      </c>
      <c r="F50" s="40">
        <f t="shared" si="4"/>
        <v>0</v>
      </c>
      <c r="G50" s="61"/>
      <c r="H50" s="62"/>
      <c r="I50" s="100">
        <f t="shared" si="5"/>
        <v>0</v>
      </c>
      <c r="J50" s="62">
        <f t="shared" si="6"/>
        <v>0</v>
      </c>
      <c r="K50" s="101">
        <f t="shared" si="7"/>
        <v>0</v>
      </c>
      <c r="L50" s="62">
        <f t="shared" si="8"/>
        <v>0</v>
      </c>
      <c r="M50" s="96"/>
      <c r="N50" s="102">
        <f t="shared" si="9"/>
        <v>20</v>
      </c>
      <c r="O50" s="96">
        <f t="shared" si="10"/>
        <v>0</v>
      </c>
      <c r="P50" s="102">
        <f t="shared" si="11"/>
        <v>0</v>
      </c>
      <c r="Q50" s="102">
        <f t="shared" si="12"/>
        <v>0</v>
      </c>
      <c r="R50" s="96"/>
      <c r="S50" s="102">
        <f t="shared" si="13"/>
        <v>10</v>
      </c>
      <c r="T50" s="102"/>
      <c r="U50" s="96">
        <f t="shared" si="14"/>
        <v>0</v>
      </c>
      <c r="V50" s="102">
        <f t="shared" si="15"/>
        <v>0</v>
      </c>
      <c r="W50" s="102">
        <f t="shared" si="16"/>
        <v>0</v>
      </c>
      <c r="X50" s="96"/>
    </row>
    <row r="51" spans="2:24">
      <c r="B51" s="37">
        <f>'Analysis Ranges'!E18</f>
        <v>7.5</v>
      </c>
      <c r="C51" s="37">
        <f>'Analysis Ranges'!F18</f>
        <v>9.99</v>
      </c>
      <c r="D51" s="38">
        <f>COUNTIFS('Data Entry Sheet'!$E$9:$E$508,CONCATENATE("&gt;=",TEXT($B51,"#0.00")),'Data Entry Sheet'!$E$9:$E$508,CONCATENATE("&lt;",TEXT($B52,"#0.00")))</f>
        <v>0</v>
      </c>
      <c r="E51" s="39">
        <f>SUMIFS('Data Entry Sheet'!$A$9:$A$508,'Data Entry Sheet'!$E$9:$E$508,CONCATENATE("&gt;=",TEXT($B51,"#0.00")),'Data Entry Sheet'!$E$9:$E$508,CONCATENATE("&lt;",TEXT($B52,"#0.00")))</f>
        <v>0</v>
      </c>
      <c r="F51" s="40">
        <f t="shared" si="4"/>
        <v>0</v>
      </c>
      <c r="G51" s="61"/>
      <c r="H51" s="62"/>
      <c r="I51" s="100">
        <f t="shared" si="5"/>
        <v>0</v>
      </c>
      <c r="J51" s="62">
        <f t="shared" si="6"/>
        <v>0</v>
      </c>
      <c r="K51" s="101">
        <f t="shared" si="7"/>
        <v>0</v>
      </c>
      <c r="L51" s="62">
        <f t="shared" si="8"/>
        <v>0</v>
      </c>
      <c r="M51" s="96"/>
      <c r="N51" s="102">
        <f t="shared" si="9"/>
        <v>20</v>
      </c>
      <c r="O51" s="96">
        <f t="shared" si="10"/>
        <v>0</v>
      </c>
      <c r="P51" s="102">
        <f t="shared" si="11"/>
        <v>0</v>
      </c>
      <c r="Q51" s="102">
        <f t="shared" si="12"/>
        <v>0</v>
      </c>
      <c r="R51" s="96"/>
      <c r="S51" s="102">
        <f t="shared" si="13"/>
        <v>10</v>
      </c>
      <c r="T51" s="102"/>
      <c r="U51" s="96">
        <f t="shared" si="14"/>
        <v>0</v>
      </c>
      <c r="V51" s="102">
        <f t="shared" si="15"/>
        <v>0</v>
      </c>
      <c r="W51" s="102">
        <f t="shared" si="16"/>
        <v>0</v>
      </c>
      <c r="X51" s="96"/>
    </row>
    <row r="52" spans="2:24">
      <c r="B52" s="37">
        <f>'Analysis Ranges'!E19</f>
        <v>10</v>
      </c>
      <c r="C52" s="37">
        <f>'Analysis Ranges'!F19</f>
        <v>14.99</v>
      </c>
      <c r="D52" s="38">
        <f>COUNTIFS('Data Entry Sheet'!$E$9:$E$508,CONCATENATE("&gt;=",TEXT($B52,"#0.00")),'Data Entry Sheet'!$E$9:$E$508,CONCATENATE("&lt;",TEXT($B53,"#0.00")))</f>
        <v>0</v>
      </c>
      <c r="E52" s="39">
        <f>SUMIFS('Data Entry Sheet'!$A$9:$A$508,'Data Entry Sheet'!$E$9:$E$508,CONCATENATE("&gt;=",TEXT($B52,"#0.00")),'Data Entry Sheet'!$E$9:$E$508,CONCATENATE("&lt;",TEXT($B53,"#0.00")))</f>
        <v>0</v>
      </c>
      <c r="F52" s="40">
        <f t="shared" si="4"/>
        <v>0</v>
      </c>
      <c r="G52" s="61"/>
      <c r="H52" s="62"/>
      <c r="I52" s="100">
        <f t="shared" si="5"/>
        <v>0</v>
      </c>
      <c r="J52" s="62">
        <f t="shared" si="6"/>
        <v>0</v>
      </c>
      <c r="K52" s="101">
        <f t="shared" si="7"/>
        <v>0</v>
      </c>
      <c r="L52" s="62">
        <f t="shared" si="8"/>
        <v>0</v>
      </c>
      <c r="M52" s="96"/>
      <c r="N52" s="102">
        <f t="shared" si="9"/>
        <v>20</v>
      </c>
      <c r="O52" s="96">
        <f t="shared" si="10"/>
        <v>0</v>
      </c>
      <c r="P52" s="102">
        <f t="shared" si="11"/>
        <v>0</v>
      </c>
      <c r="Q52" s="102">
        <f t="shared" si="12"/>
        <v>0</v>
      </c>
      <c r="R52" s="96"/>
      <c r="S52" s="102">
        <f t="shared" si="13"/>
        <v>10</v>
      </c>
      <c r="T52" s="102"/>
      <c r="U52" s="96">
        <f t="shared" si="14"/>
        <v>0</v>
      </c>
      <c r="V52" s="102">
        <f t="shared" si="15"/>
        <v>0</v>
      </c>
      <c r="W52" s="102">
        <f t="shared" si="16"/>
        <v>0</v>
      </c>
      <c r="X52" s="96"/>
    </row>
    <row r="53" spans="2:24">
      <c r="B53" s="37">
        <f>'Analysis Ranges'!E20</f>
        <v>15</v>
      </c>
      <c r="C53" s="37">
        <f>'Analysis Ranges'!F20</f>
        <v>19.990000000000002</v>
      </c>
      <c r="D53" s="38">
        <f>COUNTIFS('Data Entry Sheet'!$E$9:$E$508,CONCATENATE("&gt;=",TEXT($B53,"#0.00")),'Data Entry Sheet'!$E$9:$E$508,CONCATENATE("&lt;",TEXT($B54,"#0.00")))</f>
        <v>0</v>
      </c>
      <c r="E53" s="39">
        <f>SUMIFS('Data Entry Sheet'!$A$9:$A$508,'Data Entry Sheet'!$E$9:$E$508,CONCATENATE("&gt;=",TEXT($B53,"#0.00")),'Data Entry Sheet'!$E$9:$E$508,CONCATENATE("&lt;",TEXT($B54,"#0.00")))</f>
        <v>0</v>
      </c>
      <c r="F53" s="40">
        <f t="shared" si="4"/>
        <v>0</v>
      </c>
      <c r="G53" s="61"/>
      <c r="H53" s="62"/>
      <c r="I53" s="100">
        <f t="shared" si="5"/>
        <v>0</v>
      </c>
      <c r="J53" s="62">
        <f t="shared" si="6"/>
        <v>0</v>
      </c>
      <c r="K53" s="101">
        <f t="shared" si="7"/>
        <v>0</v>
      </c>
      <c r="L53" s="62">
        <f t="shared" si="8"/>
        <v>0</v>
      </c>
      <c r="M53" s="102"/>
      <c r="N53" s="102">
        <f t="shared" si="9"/>
        <v>20</v>
      </c>
      <c r="O53" s="96">
        <f t="shared" si="10"/>
        <v>0</v>
      </c>
      <c r="P53" s="102">
        <f t="shared" si="11"/>
        <v>0</v>
      </c>
      <c r="Q53" s="102">
        <f t="shared" si="12"/>
        <v>0</v>
      </c>
      <c r="R53" s="96"/>
      <c r="S53" s="102">
        <f t="shared" si="13"/>
        <v>10</v>
      </c>
      <c r="T53" s="102"/>
      <c r="U53" s="96">
        <f t="shared" si="14"/>
        <v>0</v>
      </c>
      <c r="V53" s="102">
        <f t="shared" si="15"/>
        <v>0</v>
      </c>
      <c r="W53" s="102">
        <f t="shared" si="16"/>
        <v>0</v>
      </c>
      <c r="X53" s="96"/>
    </row>
    <row r="54" spans="2:24">
      <c r="B54" s="37">
        <f>'Analysis Ranges'!E21</f>
        <v>20</v>
      </c>
      <c r="C54" s="37">
        <f>'Analysis Ranges'!F21</f>
        <v>29.990000000000002</v>
      </c>
      <c r="D54" s="38">
        <f>COUNTIFS('Data Entry Sheet'!$E$9:$E$508,CONCATENATE("&gt;=",TEXT($B54,"#0.00")),'Data Entry Sheet'!$E$9:$E$508,CONCATENATE("&lt;",TEXT($B55,"#0.00")))</f>
        <v>0</v>
      </c>
      <c r="E54" s="39">
        <f>SUMIFS('Data Entry Sheet'!$A$9:$A$508,'Data Entry Sheet'!$E$9:$E$508,CONCATENATE("&gt;=",TEXT($B54,"#0.00")),'Data Entry Sheet'!$E$9:$E$508,CONCATENATE("&lt;",TEXT($B55,"#0.00")))</f>
        <v>0</v>
      </c>
      <c r="F54" s="40">
        <f t="shared" si="4"/>
        <v>0</v>
      </c>
      <c r="G54" s="61"/>
      <c r="H54" s="62"/>
      <c r="I54" s="100">
        <f t="shared" si="5"/>
        <v>0</v>
      </c>
      <c r="J54" s="62">
        <f t="shared" si="6"/>
        <v>0</v>
      </c>
      <c r="K54" s="101">
        <f t="shared" si="7"/>
        <v>0</v>
      </c>
      <c r="L54" s="62">
        <f t="shared" si="8"/>
        <v>0</v>
      </c>
      <c r="M54" s="96"/>
      <c r="N54" s="102">
        <f t="shared" si="9"/>
        <v>20</v>
      </c>
      <c r="O54" s="96">
        <f t="shared" si="10"/>
        <v>0</v>
      </c>
      <c r="P54" s="102">
        <f t="shared" si="11"/>
        <v>0</v>
      </c>
      <c r="Q54" s="102">
        <f t="shared" si="12"/>
        <v>0</v>
      </c>
      <c r="R54" s="96"/>
      <c r="S54" s="102">
        <f t="shared" si="13"/>
        <v>10</v>
      </c>
      <c r="T54" s="102"/>
      <c r="U54" s="96">
        <f t="shared" si="14"/>
        <v>0</v>
      </c>
      <c r="V54" s="102">
        <f t="shared" si="15"/>
        <v>0</v>
      </c>
      <c r="W54" s="102">
        <f t="shared" si="16"/>
        <v>0</v>
      </c>
      <c r="X54" s="96"/>
    </row>
    <row r="55" spans="2:24">
      <c r="B55" s="37">
        <f>'Analysis Ranges'!E22</f>
        <v>30</v>
      </c>
      <c r="C55" s="37" t="str">
        <f>'Analysis Ranges'!F22</f>
        <v>£30.00+</v>
      </c>
      <c r="D55" s="38">
        <f>COUNTIFS('Data Entry Sheet'!$E$9:$E$508,CONCATENATE("&gt;=",TEXT($B55,"#0.00")))</f>
        <v>0</v>
      </c>
      <c r="E55" s="39">
        <f>SUMIFS('Data Entry Sheet'!$A$9:$A$508,'Data Entry Sheet'!$E$9:$E$508,CONCATENATE("&gt;=",TEXT($B55,"#0.00")))</f>
        <v>0</v>
      </c>
      <c r="F55" s="40">
        <f t="shared" si="4"/>
        <v>0</v>
      </c>
      <c r="G55" s="61"/>
      <c r="H55" s="62"/>
      <c r="I55" s="100">
        <f>D37</f>
        <v>0</v>
      </c>
      <c r="J55" s="62">
        <f t="shared" si="6"/>
        <v>0</v>
      </c>
      <c r="K55" s="101">
        <f>E37</f>
        <v>0</v>
      </c>
      <c r="L55" s="62">
        <f t="shared" si="8"/>
        <v>0</v>
      </c>
      <c r="M55" s="96"/>
      <c r="N55" s="102">
        <f t="shared" si="9"/>
        <v>20</v>
      </c>
      <c r="O55" s="96">
        <f t="shared" si="10"/>
        <v>0</v>
      </c>
      <c r="P55" s="102">
        <f t="shared" si="11"/>
        <v>0</v>
      </c>
      <c r="Q55" s="102">
        <f t="shared" si="12"/>
        <v>0</v>
      </c>
      <c r="R55" s="96"/>
      <c r="S55" s="102">
        <f t="shared" si="13"/>
        <v>10</v>
      </c>
      <c r="T55" s="102"/>
      <c r="U55" s="96">
        <f t="shared" si="14"/>
        <v>0</v>
      </c>
      <c r="V55" s="102">
        <f t="shared" si="15"/>
        <v>0</v>
      </c>
      <c r="W55" s="102">
        <f t="shared" si="16"/>
        <v>0</v>
      </c>
      <c r="X55" s="96"/>
    </row>
    <row r="56" spans="2:24" ht="14.4">
      <c r="B56" s="41"/>
      <c r="C56" s="42" t="s">
        <v>10</v>
      </c>
      <c r="D56" s="43">
        <f>SUM(D47:D55)</f>
        <v>0</v>
      </c>
      <c r="E56" s="44">
        <f>SUM(E47:E55)</f>
        <v>0</v>
      </c>
      <c r="F56" s="91"/>
      <c r="G56" s="103"/>
      <c r="H56" s="104"/>
      <c r="I56" s="105"/>
      <c r="J56" s="105"/>
      <c r="K56" s="105"/>
      <c r="L56" s="105"/>
      <c r="M56" s="105"/>
      <c r="N56" s="105"/>
      <c r="O56" s="106">
        <f>SUM(O47:O55)</f>
        <v>20</v>
      </c>
      <c r="P56" s="105"/>
      <c r="Q56" s="106">
        <f>SUM(Q47:Q55)</f>
        <v>0</v>
      </c>
      <c r="R56" s="96"/>
      <c r="S56" s="96"/>
      <c r="T56" s="96"/>
      <c r="U56" s="106">
        <f>SUM(U47:U55)</f>
        <v>10</v>
      </c>
      <c r="V56" s="105"/>
      <c r="W56" s="106">
        <f>SUM(W47:W55)</f>
        <v>0</v>
      </c>
      <c r="X56" s="96"/>
    </row>
    <row r="57" spans="2:24">
      <c r="B57" s="115" t="s">
        <v>19</v>
      </c>
      <c r="C57" s="116"/>
      <c r="D57" s="45"/>
      <c r="E57" s="46">
        <f>IF(AND(D56&gt;0,E56&gt;0),(E56/D56)/52,0)</f>
        <v>0</v>
      </c>
      <c r="F57" s="47"/>
      <c r="G57" s="63"/>
      <c r="H57" s="64"/>
      <c r="I57" s="96"/>
      <c r="J57" s="96"/>
      <c r="K57" s="96"/>
      <c r="L57" s="96"/>
      <c r="M57" s="96"/>
      <c r="N57" s="96"/>
      <c r="O57" s="96"/>
      <c r="P57" s="96"/>
      <c r="Q57" s="96"/>
      <c r="R57" s="96"/>
      <c r="S57" s="96"/>
      <c r="T57" s="96"/>
      <c r="U57" s="96"/>
      <c r="V57" s="96"/>
      <c r="W57" s="96"/>
      <c r="X57" s="96"/>
    </row>
    <row r="58" spans="2:24">
      <c r="B58" s="115" t="s">
        <v>9</v>
      </c>
      <c r="C58" s="116"/>
      <c r="D58" s="45"/>
      <c r="E58" s="46" t="str">
        <f>IFERROR('Data Entry Sheet'!E2,"")</f>
        <v/>
      </c>
      <c r="F58" s="47"/>
      <c r="G58" s="63"/>
      <c r="H58" s="64"/>
      <c r="I58" s="96"/>
      <c r="J58" s="96"/>
      <c r="K58" s="96"/>
      <c r="L58" s="96"/>
      <c r="M58" s="96"/>
      <c r="N58" s="96"/>
      <c r="O58" s="96"/>
      <c r="P58" s="96"/>
      <c r="Q58" s="96"/>
      <c r="R58" s="96"/>
      <c r="S58" s="96"/>
      <c r="T58" s="96"/>
      <c r="U58" s="96"/>
      <c r="V58" s="96"/>
      <c r="W58" s="96"/>
      <c r="X58" s="96"/>
    </row>
    <row r="59" spans="2:24">
      <c r="G59" s="107"/>
      <c r="H59" s="107"/>
      <c r="J59" s="108"/>
      <c r="L59" s="108"/>
    </row>
    <row r="60" spans="2:24">
      <c r="G60" s="107"/>
      <c r="H60" s="107"/>
    </row>
    <row r="61" spans="2:24">
      <c r="F61" s="109"/>
      <c r="G61" s="109"/>
      <c r="H61" s="108"/>
    </row>
    <row r="62" spans="2:24">
      <c r="F62" s="109"/>
      <c r="G62" s="109"/>
    </row>
    <row r="63" spans="2:24">
      <c r="F63" s="109"/>
      <c r="G63" s="109"/>
      <c r="H63" s="108"/>
      <c r="J63" s="110"/>
    </row>
    <row r="64" spans="2:24">
      <c r="F64" s="109"/>
      <c r="G64" s="109"/>
    </row>
    <row r="65" spans="6:7">
      <c r="F65" s="109"/>
      <c r="G65" s="109"/>
    </row>
    <row r="66" spans="6:7">
      <c r="F66" s="109"/>
      <c r="G66" s="109"/>
    </row>
    <row r="67" spans="6:7">
      <c r="F67" s="109"/>
      <c r="G67" s="109"/>
    </row>
    <row r="68" spans="6:7">
      <c r="F68" s="109"/>
      <c r="G68" s="109"/>
    </row>
    <row r="69" spans="6:7">
      <c r="F69" s="109"/>
      <c r="G69" s="109"/>
    </row>
    <row r="70" spans="6:7">
      <c r="F70" s="109"/>
      <c r="G70" s="109"/>
    </row>
    <row r="71" spans="6:7">
      <c r="F71" s="109"/>
      <c r="G71" s="109"/>
    </row>
    <row r="72" spans="6:7">
      <c r="F72" s="109"/>
      <c r="G72" s="109"/>
    </row>
    <row r="73" spans="6:7">
      <c r="F73" s="109"/>
      <c r="G73" s="109"/>
    </row>
    <row r="74" spans="6:7">
      <c r="F74" s="109"/>
      <c r="G74" s="109"/>
    </row>
    <row r="75" spans="6:7">
      <c r="F75" s="109"/>
      <c r="G75" s="109"/>
    </row>
    <row r="76" spans="6:7">
      <c r="F76" s="109"/>
      <c r="G76" s="109"/>
    </row>
    <row r="77" spans="6:7">
      <c r="F77" s="109"/>
      <c r="G77" s="109"/>
    </row>
    <row r="78" spans="6:7">
      <c r="F78" s="109"/>
      <c r="G78" s="109"/>
    </row>
    <row r="79" spans="6:7">
      <c r="F79" s="109"/>
      <c r="G79" s="109"/>
    </row>
    <row r="80" spans="6:7">
      <c r="F80" s="109"/>
      <c r="G80" s="109"/>
    </row>
    <row r="81" spans="6:7">
      <c r="F81" s="109"/>
      <c r="G81" s="109"/>
    </row>
    <row r="82" spans="6:7">
      <c r="F82" s="109"/>
      <c r="G82" s="109"/>
    </row>
    <row r="83" spans="6:7">
      <c r="F83" s="109"/>
      <c r="G83" s="109"/>
    </row>
    <row r="84" spans="6:7">
      <c r="F84" s="109"/>
      <c r="G84" s="109"/>
    </row>
    <row r="85" spans="6:7">
      <c r="F85" s="109"/>
      <c r="G85" s="109"/>
    </row>
    <row r="86" spans="6:7">
      <c r="F86" s="109"/>
      <c r="G86" s="109"/>
    </row>
    <row r="87" spans="6:7">
      <c r="F87" s="109"/>
      <c r="G87" s="109"/>
    </row>
  </sheetData>
  <sheetProtection password="DE07" sheet="1" objects="1" scenarios="1" selectLockedCells="1"/>
  <mergeCells count="31">
    <mergeCell ref="I45:J45"/>
    <mergeCell ref="K45:L45"/>
    <mergeCell ref="B25:C25"/>
    <mergeCell ref="O39:P39"/>
    <mergeCell ref="H8:I8"/>
    <mergeCell ref="J8:L8"/>
    <mergeCell ref="H21:I21"/>
    <mergeCell ref="H22:I22"/>
    <mergeCell ref="B58:C58"/>
    <mergeCell ref="B57:C57"/>
    <mergeCell ref="D44:F44"/>
    <mergeCell ref="B44:C44"/>
    <mergeCell ref="B8:C8"/>
    <mergeCell ref="D8:F8"/>
    <mergeCell ref="B43:C43"/>
    <mergeCell ref="D43:F43"/>
    <mergeCell ref="B26:C26"/>
    <mergeCell ref="D25:E26"/>
    <mergeCell ref="B21:C21"/>
    <mergeCell ref="B22:C22"/>
    <mergeCell ref="X8:AA8"/>
    <mergeCell ref="V21:W21"/>
    <mergeCell ref="V22:W22"/>
    <mergeCell ref="O25:P25"/>
    <mergeCell ref="O26:P26"/>
    <mergeCell ref="Q25:S26"/>
    <mergeCell ref="O8:P8"/>
    <mergeCell ref="Q8:T8"/>
    <mergeCell ref="O21:P21"/>
    <mergeCell ref="O22:P22"/>
    <mergeCell ref="V8:W8"/>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Data Entry Sheet</vt:lpstr>
      <vt:lpstr>TEPG &amp; OPG by method</vt:lpstr>
      <vt:lpstr>TEPG &amp; OPG Analysis</vt:lpstr>
      <vt:lpstr>Total Planned Giving by method</vt:lpstr>
      <vt:lpstr>Total Planned Giving Analysis</vt:lpstr>
      <vt:lpstr>Total Planned - Small church</vt:lpstr>
      <vt:lpstr>Analysis Ranges</vt:lpstr>
      <vt:lpstr>Working Tables</vt:lpstr>
    </vt:vector>
  </TitlesOfParts>
  <Company>Diocese of Liverpool</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Gordon Fath</dc:creator>
  <cp:lastModifiedBy>Steve Pierce</cp:lastModifiedBy>
  <cp:lastPrinted>2016-03-14T15:54:51Z</cp:lastPrinted>
  <dcterms:created xsi:type="dcterms:W3CDTF">2011-06-24T08:27:28Z</dcterms:created>
  <dcterms:modified xsi:type="dcterms:W3CDTF">2016-03-18T16:42:49Z</dcterms:modified>
</cp:coreProperties>
</file>